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<sst xmlns="http://schemas.openxmlformats.org/spreadsheetml/2006/main" uniqueCount="6145">
  <si>
    <t>ПРАЙС-ЛИСТ</t>
  </si>
  <si>
    <t>Компания "ОПТОВИК"</t>
  </si>
  <si>
    <t>Наш сайт:</t>
  </si>
  <si>
    <t>Эл. почта для заказов : аrtstarufa@mail.ru</t>
  </si>
  <si>
    <t>Адрес: г. Уфа ул. Бакалинская д.25</t>
  </si>
  <si>
    <t>Телефон: 8(347) 293-45-60; 293-54-44</t>
  </si>
  <si>
    <t xml:space="preserve">Менеджер по продажам: Дубков Максим </t>
  </si>
  <si>
    <t>ICQ: 630-142-828</t>
  </si>
  <si>
    <t>тел. 8-937-35-88-006</t>
  </si>
  <si>
    <t>Менеджер по продажам: Ганцева Диана</t>
  </si>
  <si>
    <t>ICQ: 461-386-270</t>
  </si>
  <si>
    <t>тел. 8-917-732-0659</t>
  </si>
  <si>
    <t>07-05-2024</t>
  </si>
  <si>
    <t>Штрихкод</t>
  </si>
  <si>
    <t>Наименование</t>
  </si>
  <si>
    <t>Статус</t>
  </si>
  <si>
    <t>Ссылка</t>
  </si>
  <si>
    <t>Цена</t>
  </si>
  <si>
    <t>Остаток</t>
  </si>
  <si>
    <t>Заказ</t>
  </si>
  <si>
    <t xml:space="preserve"> Новинки</t>
  </si>
  <si>
    <t>УТ000057572</t>
  </si>
  <si>
    <t>Кабель AUX-Type-C KY226 чёрный Dream Style</t>
  </si>
  <si>
    <t>УТ000059130</t>
  </si>
  <si>
    <t>Камера видеонаблюдения беспроводная IP Wi-Fi 2Мп, 1920x1080p, 3.6mm, пластик,  IPC-V380-Q5Y-1 100W</t>
  </si>
  <si>
    <t>УТ000059128</t>
  </si>
  <si>
    <t>Камера видеонаблюдения беспроводная IP Wi-Fi 2Мп, 1920x1080p, 3.6mm, пластик, HYT-0515A</t>
  </si>
  <si>
    <t>УТ000059129</t>
  </si>
  <si>
    <t>Камера видеонаблюдения беспроводная IP Wi-Fi 2Мп, 1920x1080p, 3.6mm, пластик, YN-K0515</t>
  </si>
  <si>
    <t>УТ000059224</t>
  </si>
  <si>
    <t>Камера видеонаблюдения беспроводная IP Wi-Fi Q2 (1920x1080 пластик)</t>
  </si>
  <si>
    <t>УТ000050187</t>
  </si>
  <si>
    <t>Камера заднего вида универсальная, с подсветкой 8 диодов, врезная, круглая (№3)</t>
  </si>
  <si>
    <t>УТ000059225</t>
  </si>
  <si>
    <t>Кронштейн для телевизора 26-55" настенный наклонный черный EP</t>
  </si>
  <si>
    <t>УТ000059302</t>
  </si>
  <si>
    <t>Машинка для стрижки волос ERGOLUX ELX-HC01-C48</t>
  </si>
  <si>
    <t>УТ000059303</t>
  </si>
  <si>
    <t>Машинка для стрижки волос ERGOLUX ELX-HC02-C10</t>
  </si>
  <si>
    <t>УТ000059269</t>
  </si>
  <si>
    <t>Микрофон петличный беспроводной телефона BLUETOOTH K11 TYPE-C</t>
  </si>
  <si>
    <t>УТ000057053</t>
  </si>
  <si>
    <t>Микрофон петличный беспроводной телефона BLUETOOTH K11 TYPE-C 2 В 1</t>
  </si>
  <si>
    <t>УТ000058047</t>
  </si>
  <si>
    <t>Микрофон петличный беспроводной телефона BLUETOOTH K9 TYPE-C</t>
  </si>
  <si>
    <t>УТ000058048</t>
  </si>
  <si>
    <t>Микрофон петличный беспроводной телефона BLUETOOTH K9 TYPE-C 2 В 1</t>
  </si>
  <si>
    <t>УТ000059024</t>
  </si>
  <si>
    <t>Наклейка-шрифт для клавиатуры D2 Tech SF-01W, русский шрифт, белый цвет на прозрачном фоне</t>
  </si>
  <si>
    <t>УТ000059160</t>
  </si>
  <si>
    <t>Переходник HDMI-VGA-AUX 20см, EP</t>
  </si>
  <si>
    <t>УТ000059370</t>
  </si>
  <si>
    <t>Переходник OTG Lightning штекер - USB гнездо MF</t>
  </si>
  <si>
    <t>УТ000037421</t>
  </si>
  <si>
    <t>Переходник Type-C штекер - 3,5 Jack штекер + Type-C гнездо</t>
  </si>
  <si>
    <t>УТ000058877</t>
  </si>
  <si>
    <t>Пульт PHILIPS STYLE 2422 549 90301</t>
  </si>
  <si>
    <t>УТ000059180</t>
  </si>
  <si>
    <t>Триммер Geemy GM-6639 3в1</t>
  </si>
  <si>
    <t>УТ000059394</t>
  </si>
  <si>
    <t>Шнур питания в прикуриватель miniUSB TS-CAU61 (3,5м, 12-24V, + гнездо 2USB 1500mA)</t>
  </si>
  <si>
    <t xml:space="preserve"> Аксессуары для автомобиля</t>
  </si>
  <si>
    <t xml:space="preserve"> Автоэлектроника</t>
  </si>
  <si>
    <t xml:space="preserve"> Видеорегистраторы, радар-детекторы</t>
  </si>
  <si>
    <t xml:space="preserve"> Видеорегистраторы</t>
  </si>
  <si>
    <t>УТ000049664</t>
  </si>
  <si>
    <t>Видеорегистратор 198F</t>
  </si>
  <si>
    <t>УТ000014224</t>
  </si>
  <si>
    <t>Видеорегистратор 201 HD (1920x1080, G-сенсор, угол обзора:170°)</t>
  </si>
  <si>
    <t>УТ000037187</t>
  </si>
  <si>
    <t>Видеорегистратор DashCam T671 (Full HD)</t>
  </si>
  <si>
    <t>УТ000029522</t>
  </si>
  <si>
    <t>Видеорегистратор DashCam T675 (Full HD)</t>
  </si>
  <si>
    <t>УТ000033223</t>
  </si>
  <si>
    <t>Видеорегистратор Dream C218</t>
  </si>
  <si>
    <t>УТ000049669</t>
  </si>
  <si>
    <t>Видеорегистратор ENERGY POWER 504 HD 2 камеры (miniUSB)</t>
  </si>
  <si>
    <t>УТ000057290</t>
  </si>
  <si>
    <t>Видеорегистратор ENERGY POWER H309 HD sensor (miniUSB)</t>
  </si>
  <si>
    <t>УТ000059165</t>
  </si>
  <si>
    <t>Видеорегистратор ENERGY POWER V1 HD (miniUSB)</t>
  </si>
  <si>
    <t>УТ000057292</t>
  </si>
  <si>
    <t>Видеорегистратор ENERGY POWER V4 HD (miniUSB)</t>
  </si>
  <si>
    <t>УТ000011190</t>
  </si>
  <si>
    <t>Видеорегистратор HАD-21 (1280х720, 30к/с, IR-Подсветка, miniUSB, TF, запись звука, микрофон) (О`)</t>
  </si>
  <si>
    <t>УТ000011192</t>
  </si>
  <si>
    <t>Видеорегистратор HАD-32 TS-CAR27</t>
  </si>
  <si>
    <t>УТ000032535</t>
  </si>
  <si>
    <t>Видеорегистратор Q-1 TS-CAR09 (Full HD)</t>
  </si>
  <si>
    <t>УТ000050533</t>
  </si>
  <si>
    <t>Видеорегистратор SilverStone F1 NTK-60F Taxi II, 2 камеры</t>
  </si>
  <si>
    <t>УТ000041636</t>
  </si>
  <si>
    <t>Видеорегистратор T681TP (Full HD)</t>
  </si>
  <si>
    <t>УТ000055815</t>
  </si>
  <si>
    <t>Видеорегистратор T686TP (Full HD)</t>
  </si>
  <si>
    <t>УТ000024079</t>
  </si>
  <si>
    <t>Видеорегистратор TS-CAR19</t>
  </si>
  <si>
    <t>УТ000040148</t>
  </si>
  <si>
    <t>Видеорегистратор TS-CAR20</t>
  </si>
  <si>
    <t>УТ000037707</t>
  </si>
  <si>
    <t>Видеорегистратор TS-CAR22</t>
  </si>
  <si>
    <t xml:space="preserve"> Видеорегистраторы зеркало</t>
  </si>
  <si>
    <t>УТ000055819</t>
  </si>
  <si>
    <t>Видеорегистратор+зеркало L1001C  (2 камеры)</t>
  </si>
  <si>
    <t>УТ000052884</t>
  </si>
  <si>
    <t>Видеорегистратор+зеркало заднего вида 503 (2 камеры)</t>
  </si>
  <si>
    <t>УТ000052885</t>
  </si>
  <si>
    <t>Видеорегистратор+зеркало заднего вида 504 (2 камеры)</t>
  </si>
  <si>
    <t>УТ000049671</t>
  </si>
  <si>
    <t>Видеорегистратор+зеркало заднего вида 809</t>
  </si>
  <si>
    <t>УТ000049672</t>
  </si>
  <si>
    <t>Видеорегистратор+зеркало заднего вида F-8C (2 камеры)</t>
  </si>
  <si>
    <t>УТ000034900</t>
  </si>
  <si>
    <t>Видеорегистратор-зеркало Dream M018, черный</t>
  </si>
  <si>
    <t>УТ000041967</t>
  </si>
  <si>
    <t>Видеорегистратор-зеркало Dream M069 (2 камеры)</t>
  </si>
  <si>
    <t>УТ000037704</t>
  </si>
  <si>
    <t>Видеорегистратор-зеркало TS-CAR10 2 камеры)</t>
  </si>
  <si>
    <t>УТ000039625</t>
  </si>
  <si>
    <t>Видеорегистратор-зеркало TS-CAR17 (HAD-38, TS-CAR47)</t>
  </si>
  <si>
    <t>УТ000039628</t>
  </si>
  <si>
    <t>Видеорегистратор-зеркало TS-CAR41 (2 камеры)</t>
  </si>
  <si>
    <t xml:space="preserve"> Видеорегистраторы с камерой заднего вида</t>
  </si>
  <si>
    <t>УТ000057291</t>
  </si>
  <si>
    <t>Видеорегистратор ENERGY POWER 603 WI-FI HD 2 камеры (miniUSB)</t>
  </si>
  <si>
    <t>УТ000058058</t>
  </si>
  <si>
    <t>Видеорегистратор ENERGY POWER A88 WIFI HD 2 камеры (miniUSB)</t>
  </si>
  <si>
    <t>УТ000059166</t>
  </si>
  <si>
    <t>Видеорегистратор ENERGY POWER C50B HD 3 камеры (miniUSB)</t>
  </si>
  <si>
    <t>УТ000058059</t>
  </si>
  <si>
    <t>Видеорегистратор ENERGY POWER V8 WIFI HD (Tyre-cUSB)</t>
  </si>
  <si>
    <t>УТ000055125</t>
  </si>
  <si>
    <t>Видеорегистратор T640 (2 камеры)</t>
  </si>
  <si>
    <t>УТ000055127</t>
  </si>
  <si>
    <t>Видеорегистратор T655 (3 камеры)</t>
  </si>
  <si>
    <t>УТ000055813</t>
  </si>
  <si>
    <t>Видеорегистратор T661 (3 камеры)</t>
  </si>
  <si>
    <t>УТ000055814</t>
  </si>
  <si>
    <t>Видеорегистратор T669</t>
  </si>
  <si>
    <t xml:space="preserve"> Шнуры питания в прикуриватель 12В</t>
  </si>
  <si>
    <t>УТ000003611</t>
  </si>
  <si>
    <t>Шнур для подключения антирадара скрытый прямой (Street Storm)</t>
  </si>
  <si>
    <t>УТ000010218</t>
  </si>
  <si>
    <t>Шнур питания в прикуриватель с индикатором штекер 2,1 х5,5мм, 12V, шнур 1,5м витой, штекер угловой REXANT16-0233</t>
  </si>
  <si>
    <t>УТ000010219</t>
  </si>
  <si>
    <t>Шнур питания в прикуриватель с индикатором штекер 2,5 х5,5мм, 12V, шнур 1,5м витой REXANT16-0234</t>
  </si>
  <si>
    <t>УТ000057506</t>
  </si>
  <si>
    <t>Шнур питания в прикуриватель, витой провод, разъем DC 3.5-1.35мм, 1.3м, 12В-24В</t>
  </si>
  <si>
    <t>УТ000025300</t>
  </si>
  <si>
    <t>Шнур питания в прикуриватель, витой провод, разъем DC 5.5-2.1мм, 1.3м, 12В-24В</t>
  </si>
  <si>
    <t>УТ000057015</t>
  </si>
  <si>
    <t>Шнур питания в прикуриватель, дополнительное гнездо, угловой штекер, 12В, 3,5x1,35мм, 1,5м, LP9</t>
  </si>
  <si>
    <t>УТ000057034</t>
  </si>
  <si>
    <t>Шнур питания в прикуриватель, дополнительное гнездо, угловой штекер, 12В, 3,5x1,35мм, 3,5м, LP9</t>
  </si>
  <si>
    <t>УТ000057035</t>
  </si>
  <si>
    <t>Шнур питания в прикуриватель, дополнительное гнездо, угловой штекер, 12В, 5,5x2.5мм, 1,5м, LP9</t>
  </si>
  <si>
    <t>УТ000057036</t>
  </si>
  <si>
    <t>Шнур питания в прикуриватель, дополнительное гнездо, угловой штекер, 12В, 5,5x2.5мм, 3,5м, LP9</t>
  </si>
  <si>
    <t>УТ000056913</t>
  </si>
  <si>
    <t>Шнур питания в прикуриватель, кнопка, прямой штекер, 12В, 5,5x2,5мм, 1,5м</t>
  </si>
  <si>
    <t>УТ000058573</t>
  </si>
  <si>
    <t>Шнур питания в прикуриватель, кнопка, прямой штекер, 12В, 5.5x2.5мм, 1,5м</t>
  </si>
  <si>
    <t>УТ000058913</t>
  </si>
  <si>
    <t>Шнур питания в прикуриватель, кнопка, угловой штекер, 12В, 3,5x1,35мм, 1,2м, LP8</t>
  </si>
  <si>
    <t>УТ000047136</t>
  </si>
  <si>
    <t>Шнур питания в прикуриватель, кнопка, угловой штекер, 12В, 3.5x1.35мм, 3.5м, LP8</t>
  </si>
  <si>
    <t xml:space="preserve"> Шнуры питания в прикуриватель 5В</t>
  </si>
  <si>
    <t>УТ000056572</t>
  </si>
  <si>
    <t>Кабель питания установочный для авто 2.5м (12-24В, miniUSB, 2500mA) TDS TS-CAU65</t>
  </si>
  <si>
    <t>УТ000056573</t>
  </si>
  <si>
    <t>Кабель питания установочный для авто 2.5м (12-24В, miniUSB, 2500mA) TDS TS-CAU66</t>
  </si>
  <si>
    <t>УТ000011862</t>
  </si>
  <si>
    <t>Шнур питания 3.5мм AV-1027 (5V, 1500mA) для скрытой проводки</t>
  </si>
  <si>
    <t>УТ000048431</t>
  </si>
  <si>
    <t>Шнур питания в прикуриватель miniUSB LP4 (3.5м, 5v, 2000мА)</t>
  </si>
  <si>
    <t>УТ000048432</t>
  </si>
  <si>
    <t>Шнур питания в прикуриватель miniUSB LP5 (1.5м, 5v, 2000мА)</t>
  </si>
  <si>
    <t xml:space="preserve"> Крепление на стекло для видеорегистраторов</t>
  </si>
  <si>
    <t>00410055815</t>
  </si>
  <si>
    <t>Крепление для видеорегистратора на стекло, винтовое соединение, шарнир, присоска, KO-020</t>
  </si>
  <si>
    <t>УТ000003103</t>
  </si>
  <si>
    <t>Крепление для видеорегистратора на стекло, винтовое соединение, шарнир, присоска, KO-027</t>
  </si>
  <si>
    <t>00410055816</t>
  </si>
  <si>
    <t>Крепление для видеорегистратора на стекло, винтовое соединение, штанга, присоска КО-021</t>
  </si>
  <si>
    <t>УТ000047207</t>
  </si>
  <si>
    <t>Крепление для видеорегистратора на стекло, присоска BC-02</t>
  </si>
  <si>
    <t>УТ000003099</t>
  </si>
  <si>
    <t>Крепление для видеорегистратора на стекло, соединение защелка, присоска, KO-023</t>
  </si>
  <si>
    <t>УТ000003102</t>
  </si>
  <si>
    <t>Крепление для видеорегистратора на стекло, соединение защелка, присоска, KO-026</t>
  </si>
  <si>
    <t>00410056644</t>
  </si>
  <si>
    <t>Крепление для видеорегистратора на стекло, соединение защелка, штанга, присоска, KO-022</t>
  </si>
  <si>
    <t>УТ000003100</t>
  </si>
  <si>
    <t>Крепление для видеорегистратора на стекло, шарнир, присоска, KO-024</t>
  </si>
  <si>
    <t>УТ000003101</t>
  </si>
  <si>
    <t>Крепление для видеорегистратора на стекло, шарнир, присоска, KO-025</t>
  </si>
  <si>
    <t>УТ000026723</t>
  </si>
  <si>
    <t>Крепление на стекло ZJ-03 гибкая штанга (присоска для видеорегистраторов)</t>
  </si>
  <si>
    <t>УТ000035169</t>
  </si>
  <si>
    <t>Резиновые держатели для видеорегистратора-зеркала Dream PP1, черный</t>
  </si>
  <si>
    <t xml:space="preserve"> Автоантенны</t>
  </si>
  <si>
    <t xml:space="preserve"> Антенны для авто радио УКВ, FM, АМ</t>
  </si>
  <si>
    <t xml:space="preserve"> Автоантенны внутресалонные</t>
  </si>
  <si>
    <t>УТ000058494</t>
  </si>
  <si>
    <t>Антенна автомобильная активная FM, УКВ, СВ, ДВ, AM, усиление до 15 дБ, прямоугольное основание</t>
  </si>
  <si>
    <t>УТ000054326</t>
  </si>
  <si>
    <t>Антенна автомобильная активная FM, УКВ, усиление 5 дБ, длина провода 3м, город</t>
  </si>
  <si>
    <t>УТ000051627</t>
  </si>
  <si>
    <t>Антенна автомобильная активная, TS-CAA02</t>
  </si>
  <si>
    <t xml:space="preserve"> Удлинители, усилители авто антенны</t>
  </si>
  <si>
    <t>УТ000045821</t>
  </si>
  <si>
    <t>Антенный усилитель для автомобильного радио, FM/AM/DAB, 25дБ</t>
  </si>
  <si>
    <t>УТ000048787</t>
  </si>
  <si>
    <t>Удлинитель автомобильной радио антенны, штекер - гнездо, 1м</t>
  </si>
  <si>
    <t>УТ000048789</t>
  </si>
  <si>
    <t>Удлинитель автомобильной радио антенны, штекер - гнездо, 2м</t>
  </si>
  <si>
    <t>УТ000048790</t>
  </si>
  <si>
    <t>Удлинитель автомобильной радио антенны, штекер - гнездо, 3м</t>
  </si>
  <si>
    <t>УТ000048791</t>
  </si>
  <si>
    <t>Удлинитель автомобильной радио антенны, штекер - гнездо, 4м</t>
  </si>
  <si>
    <t xml:space="preserve"> Автозвук</t>
  </si>
  <si>
    <t xml:space="preserve"> FM модуляторы</t>
  </si>
  <si>
    <t>УТ000051971</t>
  </si>
  <si>
    <t>MP3 FM Modulator + АЗУ QC3.0 Borofone BC43</t>
  </si>
  <si>
    <t>УТ000045550</t>
  </si>
  <si>
    <t>MP3 FM Modulator A-27 (Bluetooth, USB+microSD, кабель Lightning+MicroUSB,  пульт)</t>
  </si>
  <si>
    <t>УТ000055541</t>
  </si>
  <si>
    <t>MP3 FM Modulator BT-G6</t>
  </si>
  <si>
    <t>УТ000055543</t>
  </si>
  <si>
    <t>MP3 FM Modulator BT-M20</t>
  </si>
  <si>
    <t>УТ000000875</t>
  </si>
  <si>
    <t>MP3 FM Modulator Defender RT-Audio (пульт ДУ AUX USB SD MP3 WMA)</t>
  </si>
  <si>
    <t>УТ000053946</t>
  </si>
  <si>
    <t>MP3 FM Modulator Dream G7 (Bluetooth) белый</t>
  </si>
  <si>
    <t>УТ000044572</t>
  </si>
  <si>
    <t>MP3 FM Modulator Dream T11 (Bluetooth)</t>
  </si>
  <si>
    <t>УТ000045003</t>
  </si>
  <si>
    <t>MP3 FM Modulator Dream X25 (Bluetooth)</t>
  </si>
  <si>
    <t>УТ000045004</t>
  </si>
  <si>
    <t>MP3 FM Modulator Dream X27 (Bluetooth)</t>
  </si>
  <si>
    <t>УТ000038597</t>
  </si>
  <si>
    <t>MP3 FM Modulator G-16 (Bluetooth, AUX, пульт)</t>
  </si>
  <si>
    <t>УТ000046001</t>
  </si>
  <si>
    <t>MP3 FM Modulator G-9 (Bluetooth, USB+USB питание 3,1А)</t>
  </si>
  <si>
    <t>УТ000026864</t>
  </si>
  <si>
    <t>MP3 FM Modulator i9 (AUX, пульт)</t>
  </si>
  <si>
    <t>УТ000007590</t>
  </si>
  <si>
    <t>MP3 FM Modulator KC-601 (USB+microSD)</t>
  </si>
  <si>
    <t>УТ000034234</t>
  </si>
  <si>
    <t>MP3 FM Modulator M-12 (Bluetooth, AUX, пульт)</t>
  </si>
  <si>
    <t>УТ000043294</t>
  </si>
  <si>
    <t>MP3 FM Modulator M-14 (Bluetooth, AUX, пульт)</t>
  </si>
  <si>
    <t>УТ000050438</t>
  </si>
  <si>
    <t>MP3 FM Modulator M-17 (Bluetooth, AUX, MicroSD, 2 USB)</t>
  </si>
  <si>
    <t>УТ000036514</t>
  </si>
  <si>
    <t>MP3 FM Modulator S110BT (Bluetooth, USB, MicroUSB, AUX)</t>
  </si>
  <si>
    <t>УТ000051326</t>
  </si>
  <si>
    <t>MP3 FM Modulator T10A (Bluetooth)</t>
  </si>
  <si>
    <t>УТ000038910</t>
  </si>
  <si>
    <t>MP3 FM Modulator TS-CAF07 (Bluetooth, SD+microSD, пульт)</t>
  </si>
  <si>
    <t>УТ000037710</t>
  </si>
  <si>
    <t>MP3 FM Modulator TS-CAF08 (Bluetooth, SD+microSD, пульт)</t>
  </si>
  <si>
    <t>УТ000038912</t>
  </si>
  <si>
    <t>MP3 FM Modulator TS-CAF11 (Bluetooth, SD+microSD, пульт)</t>
  </si>
  <si>
    <t>УТ000044053</t>
  </si>
  <si>
    <t>MP3 FM Modulator TS-CAF12 (Bluetooth, SD+microSD, пульт)</t>
  </si>
  <si>
    <t>УТ000045352</t>
  </si>
  <si>
    <t>MP3 FM Modulator TS-CAF13 (Bluetooth, SD+microSD, пульт)</t>
  </si>
  <si>
    <t>УТ000055584</t>
  </si>
  <si>
    <t>MP3 FM Modulator TS-CAF20 (Bluetooth,USB,PD)</t>
  </si>
  <si>
    <t>УТ000055585</t>
  </si>
  <si>
    <t>MP3 FM Modulator TS-CAF21 (Bluetooth, SD+microSD, пульт)</t>
  </si>
  <si>
    <t>УТ000053990</t>
  </si>
  <si>
    <t>MP3 FM Modulator TS-CAF22 (Bluetooth, SD+microSD, пульт)</t>
  </si>
  <si>
    <t>УТ000055586</t>
  </si>
  <si>
    <t>MP3 FM Modulator TS-CAF23 (Bluetooth,USB,PD)</t>
  </si>
  <si>
    <t>УТ000036516</t>
  </si>
  <si>
    <t>MP3 FM Modulator X-13 (Bluetooth)</t>
  </si>
  <si>
    <t>УТ000040765</t>
  </si>
  <si>
    <t>MP3 FM Modulator X-14 (Bluetooth)</t>
  </si>
  <si>
    <t>УТ000038596</t>
  </si>
  <si>
    <t>MP3 FM Modulator X-21 (Bluetooth, AUX, пульт)</t>
  </si>
  <si>
    <t xml:space="preserve"> Автомагнитолы 1din</t>
  </si>
  <si>
    <t>УТ000057613</t>
  </si>
  <si>
    <t>Автомагнитола ENERGY SOUND 1782Е, bluetooth, 2 usb, micro, aux, fm, пульт</t>
  </si>
  <si>
    <t>УТ000057615</t>
  </si>
  <si>
    <t>Автомагнитола ENERGY SOUND 1784Е, bluetooth, 2 usb, micro, aux, fm, пульт</t>
  </si>
  <si>
    <t>УТ000057617</t>
  </si>
  <si>
    <t>Автомагнитола ENERGY SOUND 1785Е, bluetooth, 2 usb, micro, aux, fm, пульт</t>
  </si>
  <si>
    <t>УТ000057609</t>
  </si>
  <si>
    <t>Автомагнитола ENERGY SOUND CDX-6302, bluetooth, usb, micro, aux, fm, пульт</t>
  </si>
  <si>
    <t>УТ000057611</t>
  </si>
  <si>
    <t>Автомагнитола ENERGY SOUND CDX-6304, bluetooth, usb, micro, aux, fm, пульт</t>
  </si>
  <si>
    <t>УТ000052865</t>
  </si>
  <si>
    <t>Автомагнитола MRM MR4010</t>
  </si>
  <si>
    <t xml:space="preserve"> Автомагнитолы 2din</t>
  </si>
  <si>
    <t>УТ000056169</t>
  </si>
  <si>
    <t>Автомагнитола двухдиновая MRM A7230 сенсорный дисплей 7"/Bluetooth/TF/USB/AUX/4*45Вт/DC 12V/ISO/мульти руль с голосовым управлением/пульт.</t>
  </si>
  <si>
    <t>УТ000050733</t>
  </si>
  <si>
    <t>Микрофон для двухдиновых автомагнитол, MIC20</t>
  </si>
  <si>
    <t xml:space="preserve"> Акустические системы</t>
  </si>
  <si>
    <t>УТ000056847</t>
  </si>
  <si>
    <t>Акустическая система автомобильная CALCEELL CB-504 (d-13 см, 4-полосная, коаксиал, 150Вт)</t>
  </si>
  <si>
    <t>УТ000012792</t>
  </si>
  <si>
    <t>УТ000012794</t>
  </si>
  <si>
    <t>Акустическая система автомобильная CALCEELL CP-653  (d-16 см, 3-полосная, коаксиал, 180Вт)</t>
  </si>
  <si>
    <t>УТ000032153</t>
  </si>
  <si>
    <t>Акустическая система автомобильная SKYLOR BS-1604 16,5см, 4-полосные коаксиальные, 130Вт из 2шт</t>
  </si>
  <si>
    <t xml:space="preserve"> Комплекты для установки акустических компанентов</t>
  </si>
  <si>
    <t>УТ000058432</t>
  </si>
  <si>
    <t>Акустический комплект проводов 1500w ENERGY POWER MY8</t>
  </si>
  <si>
    <t>УТ000038609</t>
  </si>
  <si>
    <t>Акустический комплект проводов PW8036</t>
  </si>
  <si>
    <t>УТ000054435</t>
  </si>
  <si>
    <t>Акустический комплект проводов, 5м ,10GA TS-CAD06</t>
  </si>
  <si>
    <t>УТ000054433</t>
  </si>
  <si>
    <t>Акустический комплект проводов, 5м ,6GA TS-CAD04</t>
  </si>
  <si>
    <t>УТ000054434</t>
  </si>
  <si>
    <t>Акустический комплект проводов, 5м ,8GA TS-CAD05</t>
  </si>
  <si>
    <t>УТ000050739</t>
  </si>
  <si>
    <t>Акустический комплект проводов, 5м, MD-02</t>
  </si>
  <si>
    <t xml:space="preserve"> Предохранители для автоакустики</t>
  </si>
  <si>
    <t>УТ000057091</t>
  </si>
  <si>
    <t>Предохранитель для авто акустики ANL 100A, держатель-колба, комплект ЕМAZ-10410</t>
  </si>
  <si>
    <t>УТ000057090</t>
  </si>
  <si>
    <t>Предохранитель для авто акустики ANL 80A, держатель-колба, комплект ЕМAZ-10480</t>
  </si>
  <si>
    <t>УТ000056065</t>
  </si>
  <si>
    <t>Предохранитель для автоакустики 8AGU, 12В, 60А</t>
  </si>
  <si>
    <t xml:space="preserve"> Разъёмы, переходники для автомагнитол</t>
  </si>
  <si>
    <t>УТ000041276</t>
  </si>
  <si>
    <t>Евроразъем ISO AWH-0104 штекеры, ответная часть, коннектор универсальный из 2шт</t>
  </si>
  <si>
    <t>УТ000055363</t>
  </si>
  <si>
    <t>Евроразъем ISO AWH-0201 коннектор универсальный из 2шт</t>
  </si>
  <si>
    <t>УТ000055637</t>
  </si>
  <si>
    <t>Евроразъем ISO AWH-0204 коннектор универсальный из 2шт, премиум</t>
  </si>
  <si>
    <t>00410056764</t>
  </si>
  <si>
    <t>Разъем для автомагнитолы "ЕВРО" ISO сдвоенное гнездо (акустика+питание) 16-0502</t>
  </si>
  <si>
    <t xml:space="preserve"> Автокомпресоры</t>
  </si>
  <si>
    <t>УТ000036721</t>
  </si>
  <si>
    <t>Автомобильный компрессор 30 л/мин, 140W, 12V, 15АТМ. 14А, Turbo KE300TL</t>
  </si>
  <si>
    <t>УТ000025420</t>
  </si>
  <si>
    <t>Автомобильный компрессор 40 л/мин, 150W, 12V, 10АТМ. 14А, Turbo KA580</t>
  </si>
  <si>
    <t xml:space="preserve"> Автосигнализации, брелки, запчасти для сигнализаций</t>
  </si>
  <si>
    <t xml:space="preserve"> Брелки автосигнализаций</t>
  </si>
  <si>
    <t>УТ000052380</t>
  </si>
  <si>
    <t>Брелок для сигнализации LCD Scher Khan M902</t>
  </si>
  <si>
    <t>УТ000021582</t>
  </si>
  <si>
    <t>Брелок для сигнализации LCD Tomahawk TW-9030</t>
  </si>
  <si>
    <t>УТ000030011</t>
  </si>
  <si>
    <t>Брелок для сигнализации LCD Tomahawk X5</t>
  </si>
  <si>
    <t>УТ000021579</t>
  </si>
  <si>
    <t>Брелок для сигнализации StarLine A9</t>
  </si>
  <si>
    <t>УТ000021580</t>
  </si>
  <si>
    <t>Брелок для сигнализации StarLine A91</t>
  </si>
  <si>
    <t>УТ000028561</t>
  </si>
  <si>
    <t>Брелок для сигнализации StarLine B9</t>
  </si>
  <si>
    <t xml:space="preserve"> Чехлы брелка сигнализации</t>
  </si>
  <si>
    <t>УТ000038312</t>
  </si>
  <si>
    <t>Чехол брелка сигнализации Scher-khan III/VII силикон</t>
  </si>
  <si>
    <t>УТ000038313</t>
  </si>
  <si>
    <t>Чехол брелка сигнализации Scher-khan IV силикон</t>
  </si>
  <si>
    <t>УТ000038314</t>
  </si>
  <si>
    <t>Чехол брелка сигнализации Scher-khan V/VI силикон</t>
  </si>
  <si>
    <t>УТ000007498</t>
  </si>
  <si>
    <t>Чехол брелка сигнализации StarLine A63/93</t>
  </si>
  <si>
    <t>УТ000053028</t>
  </si>
  <si>
    <t>Чехол брелка сигнализации StarLine A63/93 силикон красный</t>
  </si>
  <si>
    <t>УТ000038317</t>
  </si>
  <si>
    <t>Чехол брелка сигнализации StarLine B62/92/64/94 силикон</t>
  </si>
  <si>
    <t>УТ000054186</t>
  </si>
  <si>
    <t>Чехол брелка сигнализации StarLine Е-серии силикон красный</t>
  </si>
  <si>
    <t>УТ000054187</t>
  </si>
  <si>
    <t>Чехол брелка сигнализации StarLine Е-серии силикон синий</t>
  </si>
  <si>
    <t>УТ000054188</t>
  </si>
  <si>
    <t>Чехол брелка сигнализации StarLine Е-серии силикон чёрный</t>
  </si>
  <si>
    <t>УТ000045599</t>
  </si>
  <si>
    <t>Чехол брелка сигнализации TOMAHAWK TW-7010/9000/9010/9020/9030 силикон</t>
  </si>
  <si>
    <t>УТ000001617</t>
  </si>
  <si>
    <t>Чехол брелка сигнализации TOMAHAWK TZ-7010/9000/9010/9020/9030 силикон</t>
  </si>
  <si>
    <t>УТ000023535</t>
  </si>
  <si>
    <t>Чехол ключа зажигания ВАЗ 2118 Калина ВАЗ 2190 Гранта силикон</t>
  </si>
  <si>
    <t xml:space="preserve"> Брелки, пульты для ворот, шлагбаума</t>
  </si>
  <si>
    <t>УТ000003104</t>
  </si>
  <si>
    <t>Пульт для ворот, шлагбаума, 2 кнопки, статический код, 433 МГц, 27А</t>
  </si>
  <si>
    <t>УТ000040153</t>
  </si>
  <si>
    <t>Пульт для ворот, шлагбаума, 2 кнопки, статический код, 433.92МГц CAME TOP-432EV OT-CAS07</t>
  </si>
  <si>
    <t>УТ000036947</t>
  </si>
  <si>
    <t>Пульт для ворот, шлагбаума, 4 кнопки, динамический и статический код, 280-868,35 МГц, 2032</t>
  </si>
  <si>
    <t>УТ000003105</t>
  </si>
  <si>
    <t>Пульт для ворот, шлагбаума, 4 кнопки, динамический код,  433 МГц, 27А</t>
  </si>
  <si>
    <t>УТ000008522</t>
  </si>
  <si>
    <t>Пульт для ворот, шлагбаума, 4 кнопки, динамический код,  433 МГц, 27А металл, DOORHAN</t>
  </si>
  <si>
    <t>УТ000053477</t>
  </si>
  <si>
    <t>Пульт для ворот, шлагбаума, 4 кнопки, копирование статических ключей, 433 МГц AN Motors AT-4</t>
  </si>
  <si>
    <t>УТ000039424</t>
  </si>
  <si>
    <t>Пульт для ворот, шлагбаума, 4 кнопки, копирование статических ключей, 433 МГц Apollo Jast JOLLY</t>
  </si>
  <si>
    <t>УТ000048046</t>
  </si>
  <si>
    <t>Пульт для ворот, шлагбаума, 4 кнопки, копирование статических ключей, 433 МГц Apollo Jast JOY</t>
  </si>
  <si>
    <t>УТ000046391</t>
  </si>
  <si>
    <t>Пульт для ворот, шлагбаума, 4 кнопки, статический код,  433 МГц, 27А</t>
  </si>
  <si>
    <t>УТ000005500</t>
  </si>
  <si>
    <t xml:space="preserve"> Зарядные устройства для автомобильных аккумуляторов</t>
  </si>
  <si>
    <t xml:space="preserve"> Пуско-зарядное автономное, бустер</t>
  </si>
  <si>
    <t>УТ000054353</t>
  </si>
  <si>
    <t>Устройство пуско-зарядное автономное (бустер) TDS TS-CAU53 черный</t>
  </si>
  <si>
    <t xml:space="preserve"> Камеры заднего вида, парковочные системы</t>
  </si>
  <si>
    <t xml:space="preserve"> Камеры заднего вида</t>
  </si>
  <si>
    <t>УТ000014589</t>
  </si>
  <si>
    <t>Камера заднего вида 420ТВЛ, IP66, 12В, парковочные линии TS-CAV03</t>
  </si>
  <si>
    <t>УТ000052891</t>
  </si>
  <si>
    <t>Камера заднего вида 420ТВЛ, IP66, 12В, парковочные линии, матрица 3003</t>
  </si>
  <si>
    <t>УТ000052283</t>
  </si>
  <si>
    <t>Камера заднего вида 500ТВЛ, IP66, 12В, 4pin, парковочные линии TS-CAV25</t>
  </si>
  <si>
    <t>УТ000052282</t>
  </si>
  <si>
    <t>Камера заднего вида 600ТВЛ, IP66, 12В, 4pin, парковочные линии TS-CAV24</t>
  </si>
  <si>
    <t>УТ000045357</t>
  </si>
  <si>
    <t>Камера заднего вида 600ТВЛ, IP66, 12В, парковочные линии TS-CAV20</t>
  </si>
  <si>
    <t>УТ000048696</t>
  </si>
  <si>
    <t>Камера заднего вида 600ТВЛ, IP66, 12В, парковочные линии, разьем Jack, для видеорегистраторов</t>
  </si>
  <si>
    <t>УТ000016293</t>
  </si>
  <si>
    <t>Камера заднего вида HAD-49 1920*1080, 2Мр, IP66, 12В</t>
  </si>
  <si>
    <t>УТ000051327</t>
  </si>
  <si>
    <t>Камера заднего вида универсальная, бабочка, накладная, круглая (№7)</t>
  </si>
  <si>
    <t>УТ000051330</t>
  </si>
  <si>
    <t>Камера заднего вида универсальная, с подсветкой 12 диодов, на кронштейне, квадратная</t>
  </si>
  <si>
    <t>УТ000049699</t>
  </si>
  <si>
    <t>Камера заднего вида универсальная, с подсветкой 8 диодов, круглая</t>
  </si>
  <si>
    <t xml:space="preserve"> Мониторы</t>
  </si>
  <si>
    <t>УТ000014636</t>
  </si>
  <si>
    <t>Монитор автомобильный 4,3" на ножке</t>
  </si>
  <si>
    <t>УТ000014637</t>
  </si>
  <si>
    <t>Монитор автомобильный 4,3" складной</t>
  </si>
  <si>
    <t xml:space="preserve"> Устройства в автоприкуриватель</t>
  </si>
  <si>
    <t xml:space="preserve"> Разветвители прикуривателя</t>
  </si>
  <si>
    <t>00410055985</t>
  </si>
  <si>
    <t>Разветвитель прикуривателя AVS 12/24 (на 2 выхода)  CS203</t>
  </si>
  <si>
    <t>00410055200</t>
  </si>
  <si>
    <t>Разветвитель прикуривателя AVS 12/24 (на 2 выхода)  CS204  со светодиодной подсветкой</t>
  </si>
  <si>
    <t>00410057533</t>
  </si>
  <si>
    <t>Разветвитель прикуривателя AVS 12/24 (на 2 выхода)  CS205  со светодиодной подсветкой</t>
  </si>
  <si>
    <t>УТ000008667</t>
  </si>
  <si>
    <t>Разветвитель прикуривателя AVS 12/24 (на 2 выхода+2USB)  CS230U</t>
  </si>
  <si>
    <t>00410055201</t>
  </si>
  <si>
    <t>Разветвитель прикуривателя AVS 12/24 (на 2 выхода+USB порт)  CS212U  со светодиодной подсветкой</t>
  </si>
  <si>
    <t>00410055202</t>
  </si>
  <si>
    <t>Разветвитель прикуривателя AVS 12/24 (на 2 выхода+USB)  CS213U</t>
  </si>
  <si>
    <t>УТ000005484</t>
  </si>
  <si>
    <t>Разветвитель прикуривателя AVS 12/24 (на 3 выхода+2USB)  CS316</t>
  </si>
  <si>
    <t>00410055987</t>
  </si>
  <si>
    <t>Разветвитель прикуривателя AVS 12/24 (на 3 выхода+USB порт)  CS311U</t>
  </si>
  <si>
    <t>УТ000011436</t>
  </si>
  <si>
    <t>Разветвитель прикуривателя AVS 12/24 (на 3 выхода+USB порт)  CS317U</t>
  </si>
  <si>
    <t>00410055203</t>
  </si>
  <si>
    <t>Разветвитель прикуривателя AVS 12/24 (на 3 выхода+USB)  CS314U</t>
  </si>
  <si>
    <t>УТ000036071</t>
  </si>
  <si>
    <t>Разветвитель прикуривателя Dream A808 (2 гнезда, 2 USB)</t>
  </si>
  <si>
    <t>УТ000040698</t>
  </si>
  <si>
    <t>Разветвитель прикуривателя Dream WF-096 (3 гнезда, USB)</t>
  </si>
  <si>
    <t>УТ000040685</t>
  </si>
  <si>
    <t>Разветвитель прикуривателя Dream WF-0963 (3 гнезда, 2 USB)</t>
  </si>
  <si>
    <t>УТ000013430</t>
  </si>
  <si>
    <t>Разветвитель прикуривателя IN-CAR 12/24 (на 4 гнезда+2USB) WF-4008 LE</t>
  </si>
  <si>
    <t>УТ000022381</t>
  </si>
  <si>
    <t>Разветвитель прикуривателя Olesson WF-1505,  на шнуре, 3 гнезда, 2 USB на 1200 mA.</t>
  </si>
  <si>
    <t>УТ000029876</t>
  </si>
  <si>
    <t>Разветвитель прикуривателя Olesson WF-1519, на шнуре, 3 гнезда.</t>
  </si>
  <si>
    <t>УТ000012900</t>
  </si>
  <si>
    <t>Разветвитель прикуривателя Olesson WF-1520, на ножке, 3 гнезда.</t>
  </si>
  <si>
    <t>УТ000029122</t>
  </si>
  <si>
    <t>Разветвитель прикуривателя Olesson WF-1521, на шнуре, 3гнезда.</t>
  </si>
  <si>
    <t>УТ000021098</t>
  </si>
  <si>
    <t>Разветвитель прикуривателя Olesson WF-1526, на  ножке и шнуре, 3 гнезда, 1 USB на 1200mA.</t>
  </si>
  <si>
    <t>УТ000014362</t>
  </si>
  <si>
    <t>Разветвитель прикуривателя Olesson WF-1631, на шнуре, 2 гнезда, 1 USB на 1200mA.</t>
  </si>
  <si>
    <t>УТ000021101</t>
  </si>
  <si>
    <t>Разветвитель прикуривателя Olesson WF-1632, на щнуре, 3 гнезда</t>
  </si>
  <si>
    <t>УТ000029123</t>
  </si>
  <si>
    <t>Разветвитель прикуривателя Olesson WF-1642, на шнуре, 2 гнезда, 1 USB на 1000mA.</t>
  </si>
  <si>
    <t>УТ000029124</t>
  </si>
  <si>
    <t>Разветвитель прикуривателя Olesson WF-1643, на ножке, 2 гнезда</t>
  </si>
  <si>
    <t>УТ000029125</t>
  </si>
  <si>
    <t>Разветвитель прикуривателя Olesson WF-1644, на шнуре, 2 гнезда</t>
  </si>
  <si>
    <t>УТ000055135</t>
  </si>
  <si>
    <t>Разветвитель прикуривателя Olesson WF-1647, на шнуре, 2 гнезда 2 USB</t>
  </si>
  <si>
    <t>00410050511</t>
  </si>
  <si>
    <t>Разветвитель прикуривателя TD-302 TS-CAU17 (шнур, вход 12B, 2 выхода 12B)</t>
  </si>
  <si>
    <t xml:space="preserve"> Удлитель прикуривателя</t>
  </si>
  <si>
    <t>00410056119</t>
  </si>
  <si>
    <t>Удлинитель - переходник 2 крокодила - предохранитель 3А, 1.5м AP-05 (TD-61)</t>
  </si>
  <si>
    <t>УТ000055558</t>
  </si>
  <si>
    <t>Удлинитель автомобильного прикуривателя, штекер - гнездо прикуривателя, предохранитель 20А, длина 3,6м АР-06</t>
  </si>
  <si>
    <t>УТ000053478</t>
  </si>
  <si>
    <t>Удлинитель-переходник 2 крокодила - гнездо прикуривателя (не разборный)  WF4 , АP-04</t>
  </si>
  <si>
    <t xml:space="preserve"> Автоаксессуары</t>
  </si>
  <si>
    <t xml:space="preserve"> Автовизитки, таблички, наклейки</t>
  </si>
  <si>
    <t>УТ000050508</t>
  </si>
  <si>
    <t>Автовизитка Dream JK-297 Plus, черный</t>
  </si>
  <si>
    <t>УТ000057039</t>
  </si>
  <si>
    <t>Автовизитка парковочная CR008 с номером телефона, серебро</t>
  </si>
  <si>
    <t>УТ000057038</t>
  </si>
  <si>
    <t>Автовизитка парковочная CR008 с номером телефона, чёрная</t>
  </si>
  <si>
    <t>УТ000054583</t>
  </si>
  <si>
    <t>Автовизитка парковочная с номером телефона, наборная, складная чёрная</t>
  </si>
  <si>
    <t>УТ000016950</t>
  </si>
  <si>
    <t>Наклейка знак ТУФЕЛЬКА наруж.</t>
  </si>
  <si>
    <t>УТ000016954</t>
  </si>
  <si>
    <t>Наклейка РЕБЕНОК В МАШИНЕ</t>
  </si>
  <si>
    <t>УТ000016953</t>
  </si>
  <si>
    <t>Наклейка РЕБЕНОК В МАШИНЕ черная на желтом фоне</t>
  </si>
  <si>
    <t xml:space="preserve"> Держатели для сотовых телефонов, планшетов</t>
  </si>
  <si>
    <t xml:space="preserve"> Держатели для планшета</t>
  </si>
  <si>
    <t>УТ000052650</t>
  </si>
  <si>
    <t>Держатель планшета на подголовник универсальный 3Q 7-10.1</t>
  </si>
  <si>
    <t xml:space="preserve"> Держатели магнитные</t>
  </si>
  <si>
    <t>УТ000019860</t>
  </si>
  <si>
    <t>Держатель мобильного телефона AVS AH-1501-M, магнитный, на дефлектор</t>
  </si>
  <si>
    <t>УТ000020505</t>
  </si>
  <si>
    <t>Держатель мобильного телефона AVS AH-1703M, магнитный, на дефлектор</t>
  </si>
  <si>
    <t>УТ000026000</t>
  </si>
  <si>
    <t>Держатель мобильного телефона AVS AH-1709M, магнитный, гибкая ножка</t>
  </si>
  <si>
    <t>УТ000026001</t>
  </si>
  <si>
    <t>Держатель мобильного телефона AVS AH-1710M, магнитный</t>
  </si>
  <si>
    <t>УТ000036718</t>
  </si>
  <si>
    <t>Держатель мобильного телефона AVS AH-1904M, магнитный</t>
  </si>
  <si>
    <t>УТ000036720</t>
  </si>
  <si>
    <t>Держатель мобильного телефона AVS AH-1905M, магнитный</t>
  </si>
  <si>
    <t>УТ000036719</t>
  </si>
  <si>
    <t>Держатель мобильного телефона AVS AH-1906M, магнитный</t>
  </si>
  <si>
    <t>УТ000034113</t>
  </si>
  <si>
    <t>Держатель мобильного телефона Borofone BH12, магнитный, черный</t>
  </si>
  <si>
    <t>УТ000035237</t>
  </si>
  <si>
    <t>Держатель мобильного телефона Borofone BH14, магнитный, черный</t>
  </si>
  <si>
    <t>УТ000034114</t>
  </si>
  <si>
    <t>Держатель мобильного телефона Borofone BH17 Ice Jade, магнитный, черный</t>
  </si>
  <si>
    <t>УТ000038705</t>
  </si>
  <si>
    <t>Держатель мобильного телефона Borofone BH21, магнитный, черный</t>
  </si>
  <si>
    <t>УТ000050587</t>
  </si>
  <si>
    <t>Держатель мобильного телефона Borofone BH32, магнитный, черный</t>
  </si>
  <si>
    <t>УТ000050589</t>
  </si>
  <si>
    <t>Держатель мобильного телефона Borofone BH37, магнитный, черный</t>
  </si>
  <si>
    <t>УТ000050590</t>
  </si>
  <si>
    <t>Держатель мобильного телефона Borofone BH39, черный</t>
  </si>
  <si>
    <t>УТ000050586</t>
  </si>
  <si>
    <t>Держатель мобильного телефона Borofone BH41, магнитный, чёрный</t>
  </si>
  <si>
    <t>УТ000048496</t>
  </si>
  <si>
    <t>Держатель мобильного телефона Borofone BH44, магнитный, серебро</t>
  </si>
  <si>
    <t>УТ000031994</t>
  </si>
  <si>
    <t>Держатель мобильного телефона Borofone BH5, магнитный, черный</t>
  </si>
  <si>
    <t>УТ000041696</t>
  </si>
  <si>
    <t>Держатель мобильного телефона Borofone BH6, магнитный, серебро</t>
  </si>
  <si>
    <t>УТ000054332</t>
  </si>
  <si>
    <t>Держатель мобильного телефона Borofone BH67, магнитный, черный</t>
  </si>
  <si>
    <t>УТ000048104</t>
  </si>
  <si>
    <t>Держатель мобильного телефона Borofone BH7, магнитный, черный</t>
  </si>
  <si>
    <t>УТ000036238</t>
  </si>
  <si>
    <t>Держатель мобильного телефона Borofone BH8, магнитный, серебро</t>
  </si>
  <si>
    <t>УТ000035239</t>
  </si>
  <si>
    <t>Держатель мобильного телефона Borofone BH8, магнитный, черный</t>
  </si>
  <si>
    <t>УТ000057454</t>
  </si>
  <si>
    <t>Держатель мобильного телефона Borofone BH89, на топеду, магнитный, черный</t>
  </si>
  <si>
    <t>УТ000058690</t>
  </si>
  <si>
    <t>Держатель мобильного телефона Dream CH112 (магнитный)</t>
  </si>
  <si>
    <t>УТ000058692</t>
  </si>
  <si>
    <t>Держатель мобильного телефона Dream CH116 (магнитный)</t>
  </si>
  <si>
    <t>УТ000057580</t>
  </si>
  <si>
    <t>Держатель мобильного телефона Dream CH119 (магнитный)</t>
  </si>
  <si>
    <t>УТ000031999</t>
  </si>
  <si>
    <t>Держатель мобильного телефона Dream CM20, магнитный, чёрный</t>
  </si>
  <si>
    <t>УТ000049272</t>
  </si>
  <si>
    <t>Держатель мобильного телефона Dream D3 (магнитный)</t>
  </si>
  <si>
    <t>УТ000049574</t>
  </si>
  <si>
    <t>Держатель мобильного телефона Dream D4 (магнитный)</t>
  </si>
  <si>
    <t>УТ000049575</t>
  </si>
  <si>
    <t>Держатель мобильного телефона Dream D5 (магнитный)</t>
  </si>
  <si>
    <t>УТ000034802</t>
  </si>
  <si>
    <t>Держатель мобильного телефона Dream G158, магнитный</t>
  </si>
  <si>
    <t>УТ000034803</t>
  </si>
  <si>
    <t>Держатель мобильного телефона Dream JHD159 (магнитный)</t>
  </si>
  <si>
    <t>УТ000035168</t>
  </si>
  <si>
    <t>Держатель мобильного телефона Dream JHD307</t>
  </si>
  <si>
    <t>УТ000046654</t>
  </si>
  <si>
    <t>Держатель мобильного телефона Dream JHD52 белый (магнитный)</t>
  </si>
  <si>
    <t>УТ000058689</t>
  </si>
  <si>
    <t>Держатель мобильного телефона Dream JHD52 чёрный (магнитный)</t>
  </si>
  <si>
    <t>УТ000046281</t>
  </si>
  <si>
    <t>Держатель мобильного телефона Dream KT-334, магнитный</t>
  </si>
  <si>
    <t>УТ000048043</t>
  </si>
  <si>
    <t>Держатель мобильного телефона Dream KT216 (магнитный)</t>
  </si>
  <si>
    <t>УТ000039821</t>
  </si>
  <si>
    <t>Держатель мобильного телефона Dream MG30 (магнитный)</t>
  </si>
  <si>
    <t>УТ000030481</t>
  </si>
  <si>
    <t>Держатель мобильного телефона Dream MM14 (магнитный)</t>
  </si>
  <si>
    <t>УТ000037358</t>
  </si>
  <si>
    <t>Держатель мобильного телефона Dream RD03 (магнитный)</t>
  </si>
  <si>
    <t>УТ000046286</t>
  </si>
  <si>
    <t>Держатель мобильного телефона Dream XP-344, магнитный</t>
  </si>
  <si>
    <t>УТ000046287</t>
  </si>
  <si>
    <t>Держатель мобильного телефона Dream XP-345, магнитный</t>
  </si>
  <si>
    <t>УТ000046656</t>
  </si>
  <si>
    <t>Держатель мобильного телефона Dream XP703 (магнитный)</t>
  </si>
  <si>
    <t>УТ000047182</t>
  </si>
  <si>
    <t>Держатель мобильного телефона Dream XP704 (магнитный)</t>
  </si>
  <si>
    <t>УТ000046657</t>
  </si>
  <si>
    <t>Держатель мобильного телефона Dream XP705 (магнитный)</t>
  </si>
  <si>
    <t>УТ000046658</t>
  </si>
  <si>
    <t>Держатель мобильного телефона Dream XP706 (магнитный)</t>
  </si>
  <si>
    <t>УТ000046653</t>
  </si>
  <si>
    <t>Держатель мобильного телефона Dream XP707 (магнитный)</t>
  </si>
  <si>
    <t>УТ000050232</t>
  </si>
  <si>
    <t>Держатель мобильного телефона Exployd EX-H-719, серебро</t>
  </si>
  <si>
    <t>УТ000050231</t>
  </si>
  <si>
    <t>Держатель мобильного телефона Exployd EX-H-720, розовое золото</t>
  </si>
  <si>
    <t>УТ000057456</t>
  </si>
  <si>
    <t>Держатель мобильного телефона HOCO CA102, на вохдуховод, магнитный, чёрный</t>
  </si>
  <si>
    <t>УТ000053226</t>
  </si>
  <si>
    <t>Держатель мобильного телефона HOCO CA111, чёрный</t>
  </si>
  <si>
    <t>УТ000029889</t>
  </si>
  <si>
    <t>Держатель мобильного телефона HOCO CA3, магнитный, черный</t>
  </si>
  <si>
    <t>УТ000036123</t>
  </si>
  <si>
    <t>Держатель мобильного телефона HOCO CA36 Plus, магнитный, серебро</t>
  </si>
  <si>
    <t>УТ000033613</t>
  </si>
  <si>
    <t>Держатель мобильного телефона HOCO CA37 (молоток, нож) белый</t>
  </si>
  <si>
    <t>УТ000030457</t>
  </si>
  <si>
    <t>Держатель мобильного телефона HOCO CA37 (молоток, нож) черный</t>
  </si>
  <si>
    <t>УТ000045128</t>
  </si>
  <si>
    <t>Держатель мобильного телефона HOCO CA66, магнитный, черный</t>
  </si>
  <si>
    <t>УТ000048106</t>
  </si>
  <si>
    <t>Держатель мобильного телефона HOCO CA69, черный</t>
  </si>
  <si>
    <t>УТ000051125</t>
  </si>
  <si>
    <t>Держатель мобильного телефона HOCO CA81, черный</t>
  </si>
  <si>
    <t>УТ000048108</t>
  </si>
  <si>
    <t>Держатель мобильного телефона HOCO CA88, черный</t>
  </si>
  <si>
    <t>УТ000058772</t>
  </si>
  <si>
    <t>Держатель мобильного телефона HOCO H1, серый</t>
  </si>
  <si>
    <t>УТ000057457</t>
  </si>
  <si>
    <t>Держатель мобильного телефона HOCO H10, присоска, чёрный</t>
  </si>
  <si>
    <t>УТ000055286</t>
  </si>
  <si>
    <t>Держатель мобильного телефона HOCO H2, серый</t>
  </si>
  <si>
    <t>УТ000057460</t>
  </si>
  <si>
    <t>Держатель мобильного телефона HOCO H5, чёрный</t>
  </si>
  <si>
    <t>УТ000022340</t>
  </si>
  <si>
    <t>Держатель мобильного телефона KT8 с ароматизатором</t>
  </si>
  <si>
    <t>УТ000021137</t>
  </si>
  <si>
    <t>Держатель мобильного телефона Perfeo-524, магнитный, поворотный</t>
  </si>
  <si>
    <t>УТ000047130</t>
  </si>
  <si>
    <t>Держатель мобильного телефона SX21, магнитный, телескопический</t>
  </si>
  <si>
    <t>УТ000029105</t>
  </si>
  <si>
    <t>Держатель мобильного телефона XWJ-1513 магнитный</t>
  </si>
  <si>
    <t xml:space="preserve"> Держатели магнитные, пластины</t>
  </si>
  <si>
    <t>УТ000030494</t>
  </si>
  <si>
    <t>Набор пластин для магнитных держателей Dream CP2</t>
  </si>
  <si>
    <t>УТ000048651</t>
  </si>
  <si>
    <t>Набор пластин для магнитных держателей MF 2 в 1</t>
  </si>
  <si>
    <t xml:space="preserve"> Держатель на гибком креплении</t>
  </si>
  <si>
    <t>УТ000001548</t>
  </si>
  <si>
    <t>Держатель ACTIVcar ACC-110-HC04, на жестком креплении, в гнездо прикуривателя + автомобильное универсальное зарядное устройство с USB-портом (5V/1,5A). Встроенный предохранитель обеспечивает безопасную работу</t>
  </si>
  <si>
    <t>УТ000024570</t>
  </si>
  <si>
    <t>Держатель мобильного телефона 259+C на гибком креплении</t>
  </si>
  <si>
    <t>00000003126</t>
  </si>
  <si>
    <t>Держатель мобильного телефона AVS AH-2081-XP</t>
  </si>
  <si>
    <t>00410055981</t>
  </si>
  <si>
    <t>Держатель мобильного телефона AVS AH-2081-ХР в блистере</t>
  </si>
  <si>
    <t>00000004081</t>
  </si>
  <si>
    <t>Держатель мобильного телефона AVS AH-2107-D</t>
  </si>
  <si>
    <t>00000003732</t>
  </si>
  <si>
    <t>Держатель мобильного телефона AVS AH-2116-D</t>
  </si>
  <si>
    <t>УТ000050225</t>
  </si>
  <si>
    <t>Держатель мобильного телефона Borofone BH18, магнитный, черный</t>
  </si>
  <si>
    <t>УТ000048103</t>
  </si>
  <si>
    <t>Держатель мобильного телефона Borofone BH54 Racer, пластик, торпедо, шарнир, двойной зажим, черный</t>
  </si>
  <si>
    <t>УТ000059286</t>
  </si>
  <si>
    <t>Держатель мобильного телефона Hoco CA99, чёрный</t>
  </si>
  <si>
    <t>УТ000058368</t>
  </si>
  <si>
    <t>Держатель мобильного телефона HOCO H20, чёрный</t>
  </si>
  <si>
    <t xml:space="preserve"> Держатель на жестком креплении</t>
  </si>
  <si>
    <t>УТ000042681</t>
  </si>
  <si>
    <t>Держатель велосипедный Borofone BH34</t>
  </si>
  <si>
    <t>УТ000014234</t>
  </si>
  <si>
    <t>Держатель мобильного телефона 009+ на жестком креплении</t>
  </si>
  <si>
    <t>УТ000003713</t>
  </si>
  <si>
    <t>Держатель мобильного телефона AV-059</t>
  </si>
  <si>
    <t>УТ000019863</t>
  </si>
  <si>
    <t>Держатель мобильного телефона AVS AH-1704</t>
  </si>
  <si>
    <t>УТ000036716</t>
  </si>
  <si>
    <t>Держатель мобильного телефона AVS AH-1901</t>
  </si>
  <si>
    <t>00000004080</t>
  </si>
  <si>
    <t>Держатель мобильного телефона AVS AH-2116-C</t>
  </si>
  <si>
    <t>00100037863</t>
  </si>
  <si>
    <t>Держатель мобильного телефона AVS AH-2121-C</t>
  </si>
  <si>
    <t>00410057149</t>
  </si>
  <si>
    <t>Держатель мобильного телефона AVS AH-2155-C</t>
  </si>
  <si>
    <t>УТ000003319</t>
  </si>
  <si>
    <t>Держатель мобильного телефона AVS AH-2224 Прищепка</t>
  </si>
  <si>
    <t>УТ000011423</t>
  </si>
  <si>
    <t>Держатель мобильного телефона AVS AH-2224-BL Прищепка</t>
  </si>
  <si>
    <t>УТ000011424</t>
  </si>
  <si>
    <t>Держатель мобильного телефона AVS AH-2226-М магнитный</t>
  </si>
  <si>
    <t>УТ000003321</t>
  </si>
  <si>
    <t>Держатель мобильного телефона AVS AH-2240</t>
  </si>
  <si>
    <t>УТ000011422</t>
  </si>
  <si>
    <t>Держатель мобильного телефона AVS AH-4955</t>
  </si>
  <si>
    <t>УТ000059282</t>
  </si>
  <si>
    <t>Держатель мобильного телефона Borofone BH55</t>
  </si>
  <si>
    <t>УТ000048497</t>
  </si>
  <si>
    <t>Держатель мобильного телефона Borofone BH62 на торпеду черный</t>
  </si>
  <si>
    <t>УТ000058785</t>
  </si>
  <si>
    <t>Держатель мобильного телефона Borofone BH72, чёрный</t>
  </si>
  <si>
    <t>УТ000056779</t>
  </si>
  <si>
    <t>Держатель мобильного телефона Borofone BH82, магнитный, чёрный/зелёный</t>
  </si>
  <si>
    <t>УТ000055807</t>
  </si>
  <si>
    <t>Держатель мобильного телефона Carlive SX67</t>
  </si>
  <si>
    <t>УТ000055809</t>
  </si>
  <si>
    <t>Держатель мобильного телефона Carlive SX69</t>
  </si>
  <si>
    <t>УТ000051345</t>
  </si>
  <si>
    <t>Держатель мобильного телефона Defender CH-226</t>
  </si>
  <si>
    <t>УТ000046651</t>
  </si>
  <si>
    <t>Держатель мобильного телефона Dream XP293</t>
  </si>
  <si>
    <t>УТ000051131</t>
  </si>
  <si>
    <t>Держатель мобильного телефона Exployd EX-H-727, черный</t>
  </si>
  <si>
    <t>УТ000019682</t>
  </si>
  <si>
    <t>Держатель мобильного телефона HL-67 на жестком креплении</t>
  </si>
  <si>
    <t>УТ000059289</t>
  </si>
  <si>
    <t>Держатель мобильного телефона HOCO CA117, черный</t>
  </si>
  <si>
    <t>УТ000056055</t>
  </si>
  <si>
    <t>Держатель мобильного телефона HOCO CA120, чёрный</t>
  </si>
  <si>
    <t>УТ000058367</t>
  </si>
  <si>
    <t>Держатель мобильного телефона HOCO CA201, зажим, на вохдуховод, чёрный</t>
  </si>
  <si>
    <t>УТ000030461</t>
  </si>
  <si>
    <t>Держатель мобильного телефона HOCO CA40, черный</t>
  </si>
  <si>
    <t>УТ000028876</t>
  </si>
  <si>
    <t>Держатель мобильного телефона HOCO CA5, белый+голубой</t>
  </si>
  <si>
    <t>УТ000028877</t>
  </si>
  <si>
    <t>Держатель мобильного телефона HOCO CA5, белый+серый</t>
  </si>
  <si>
    <t>УТ000044313</t>
  </si>
  <si>
    <t>Держатель мобильного телефона Hoco CA51, черный</t>
  </si>
  <si>
    <t>УТ000057967</t>
  </si>
  <si>
    <t>Держатель мобильного телефона HOCO CA76, чёрный</t>
  </si>
  <si>
    <t>УТ000057968</t>
  </si>
  <si>
    <t>Держатель мобильного телефона HOCO CA95, чёрный</t>
  </si>
  <si>
    <t>УТ000056012</t>
  </si>
  <si>
    <t>Держатель мобильного телефона HOCO H9, чёрный</t>
  </si>
  <si>
    <t>УТ000002501</t>
  </si>
  <si>
    <t>Держатель мобильного телефона INTEGO AX-0210</t>
  </si>
  <si>
    <t>00410057684</t>
  </si>
  <si>
    <t>Держатель мобильного телефона TD-044 (универсальное, для сотовых)</t>
  </si>
  <si>
    <t>УТ000052837</t>
  </si>
  <si>
    <t>Держатель мобильного телефона на присоске 021B</t>
  </si>
  <si>
    <t>УТ000059287</t>
  </si>
  <si>
    <t>Держатель мобильного телефона с беспроводной зарядкой Hoco CA60 чёрный</t>
  </si>
  <si>
    <t>УТ000059288</t>
  </si>
  <si>
    <t>Держатель мобильного телефона с беспроводной зарядкой Hoco HW3 чёрный</t>
  </si>
  <si>
    <t xml:space="preserve"> Накидки на сиденье</t>
  </si>
  <si>
    <t>УТ000017896</t>
  </si>
  <si>
    <t>Органайзер-защита спинки переднего сиденья от детских ног Зверобой (летний камуфляж)</t>
  </si>
  <si>
    <t xml:space="preserve"> Органайзеры пространства</t>
  </si>
  <si>
    <t>УТ000048047</t>
  </si>
  <si>
    <t>Подставка для телефона и планшета (8смХ4см)</t>
  </si>
  <si>
    <t xml:space="preserve"> Противоскользящие коврики</t>
  </si>
  <si>
    <t>УТ000047859</t>
  </si>
  <si>
    <t>Противоскользящий коврик (подставка) Dream SN3, черный</t>
  </si>
  <si>
    <t>00000003123</t>
  </si>
  <si>
    <t>Противоскользящий коврик на приборную панель  AVS 113A 19*22см</t>
  </si>
  <si>
    <t>00410055245</t>
  </si>
  <si>
    <t>Противоскользящий коврик на приборную панель AVS NANO NP-008 14,5*8,5см</t>
  </si>
  <si>
    <t>00410055246</t>
  </si>
  <si>
    <t>Противоскользящий коврик на приборную панель AVS NANO NP-009 14*8см</t>
  </si>
  <si>
    <t>00410055248</t>
  </si>
  <si>
    <t>Противоскользящий коврик на приборную панель AVS NANO NP-018 14,5*18,5см</t>
  </si>
  <si>
    <t xml:space="preserve"> Прочее</t>
  </si>
  <si>
    <t>УТ000054711</t>
  </si>
  <si>
    <t>Набор для ремонта безкамерных шин с клеем, 7 предметов на блистере</t>
  </si>
  <si>
    <t>УТ000054710</t>
  </si>
  <si>
    <t>Набор для ремонта безкамерных шин с клеем, 8 предметов на блистере , синий</t>
  </si>
  <si>
    <t>УТ000054709</t>
  </si>
  <si>
    <t>Набор для ремонта безкамерных шин с клеем, 9 предметов, пластиковый кейс</t>
  </si>
  <si>
    <t xml:space="preserve"> Тросы буксировочные, стяжки для груза</t>
  </si>
  <si>
    <t>00410056766</t>
  </si>
  <si>
    <t>Трос буксировочный  3,5т, 4,5м, канат, 2 крюка, пакет A-TOL ТРПЛ039</t>
  </si>
  <si>
    <t>УТ000015664</t>
  </si>
  <si>
    <t>Трос буксировочный  5т</t>
  </si>
  <si>
    <t>УТ000058175</t>
  </si>
  <si>
    <t>Трос буксировочный  6т, 4,5м, петли, сумка на молнии A-TOL</t>
  </si>
  <si>
    <t>УТ000058743</t>
  </si>
  <si>
    <t>Трос буксировочный  7т, 4,5м, 2 крюка, сумка на молнии A--TOL</t>
  </si>
  <si>
    <t>УТ000037563</t>
  </si>
  <si>
    <t>Трос буксировочный  7т, 4,5м, канат, 2 крюка, пакет A--TOL ТРПЛ041</t>
  </si>
  <si>
    <t>УТ000056869</t>
  </si>
  <si>
    <t>Трос буксировочный  7т, 4,5м, канат, плетёный, 2 крюка, сумка на молнии A--TOL</t>
  </si>
  <si>
    <t xml:space="preserve"> Автомобильные лампы</t>
  </si>
  <si>
    <t xml:space="preserve"> Автолампы галогенные</t>
  </si>
  <si>
    <t>УТ000014188</t>
  </si>
  <si>
    <t>Автолампа галогенная H15-12-15/55 (4300K) Clearlight WhiteLight ярко-белая, 2шт</t>
  </si>
  <si>
    <t>УТ000010394</t>
  </si>
  <si>
    <t>Лампа галогенная OSRAM H1 12-55+30% ALLSEASON SUPER (всепогодный) Германия</t>
  </si>
  <si>
    <t>УТ000010388</t>
  </si>
  <si>
    <t>Лампа галогенная OSRAM H4 -12-60/55+30% SUPER Германия 64193SUP</t>
  </si>
  <si>
    <t>УТ000001615</t>
  </si>
  <si>
    <t>Лампа галогенная Маяк H1 12V 55W</t>
  </si>
  <si>
    <t>УТ000001614</t>
  </si>
  <si>
    <t>Лампа галогенная Маяк H3 12V 55W ярко-белая</t>
  </si>
  <si>
    <t>УТ000000420</t>
  </si>
  <si>
    <t>Лампа галогенная Маяк H7 12V 55W</t>
  </si>
  <si>
    <t xml:space="preserve"> Автолампы накаливания</t>
  </si>
  <si>
    <t>УТ000000424</t>
  </si>
  <si>
    <t>Лампа накаливания Маяк 12V 21/5W 2-х контактная, смещенная по высоте 61215</t>
  </si>
  <si>
    <t>00410058069</t>
  </si>
  <si>
    <t>Лампа накаливания Маяк 12V 21W W3х16d без цоколя 61213Бц</t>
  </si>
  <si>
    <t>00410058077</t>
  </si>
  <si>
    <t>Лампа накаливания Маяк 12V 3W 2,1х9,5d без цоколя 61203Бц</t>
  </si>
  <si>
    <t>УТ000051907</t>
  </si>
  <si>
    <t>Лампа накаливания Маяк 12V 5W BA15s 61205</t>
  </si>
  <si>
    <t xml:space="preserve"> Автолампы светодиодные</t>
  </si>
  <si>
    <t xml:space="preserve"> Лампы для фар</t>
  </si>
  <si>
    <t>УТ000059167</t>
  </si>
  <si>
    <t>Автолампа-светодиодная C6-MINI-Н4 2LED, DC 9-32В, 6500К, с конд-ом (silver)  ENERGY LIGHT 2шт.</t>
  </si>
  <si>
    <t>УТ000056306</t>
  </si>
  <si>
    <t>Автолампа-светодиодная C9-Н4, 2LED, DC 9-32В, 6500К, с вент-ом (black)  ENERGY LIGHT 2шт.</t>
  </si>
  <si>
    <t>УТ000057818</t>
  </si>
  <si>
    <t>Автолампа-светодиодная V6-H7, 2LED, DC 9-32В, 6500К, с вент-ом (black)  ENERGY LIGHT 2шт.</t>
  </si>
  <si>
    <t>УТ000056302</t>
  </si>
  <si>
    <t>Автолампа-светодиодная С6-H1, 2LED, DC 9-32В, 6500К, с вент-ом (silver)  ENERGY LIGHT 2шт.</t>
  </si>
  <si>
    <t>УТ000056304</t>
  </si>
  <si>
    <t>Автолампа-светодиодная С6-H4, 2LED, DC 9-32В, 6500К, с вент-ом (silver)  ENERGY LIGHT 2шт.</t>
  </si>
  <si>
    <t xml:space="preserve"> Лампы под цоколь Т10 (W2.1x9.5d) (Панель приборов, номер, поворот, габариты)</t>
  </si>
  <si>
    <t>УТ000056287</t>
  </si>
  <si>
    <t>Автолампа-светодиодная Т10 (W2.1x9.5d) 26SMD 4014 12В, 2Вт белый (10)</t>
  </si>
  <si>
    <t>УТ000042334</t>
  </si>
  <si>
    <t>Автолампа-светодиодная Т10 (W2.1x9.5d) 2SMD COB силикон, белый</t>
  </si>
  <si>
    <t>УТ000055239</t>
  </si>
  <si>
    <t>Автолампы габаритные X0008, 12В/О,66Вт  T10 (W5W) (10)</t>
  </si>
  <si>
    <t>УТ000055246</t>
  </si>
  <si>
    <t>Автолампы габаритные X0018, 12В, 2,2Вт, автополярность, сопротивление  T10 (W5W) (10)</t>
  </si>
  <si>
    <t>УТ000056284</t>
  </si>
  <si>
    <t>Автолампы габаритные X0025, 12В, 1.16Вт, T10 (10)</t>
  </si>
  <si>
    <t>УТ000056285</t>
  </si>
  <si>
    <t>Автолампы габаритные X0034, 24В, 2.2Вт, T10 (10)</t>
  </si>
  <si>
    <t>УТ000058205</t>
  </si>
  <si>
    <t>Автолампы габаритные Т10 12В, 1.2Вт (W2.1x9.5d) X0059 белый</t>
  </si>
  <si>
    <t>УТ000054220</t>
  </si>
  <si>
    <t>Лампа габаритная T10 12В 2Вт 26SMD, X0062</t>
  </si>
  <si>
    <t xml:space="preserve"> Лампы под цоколь Т15 (ВА15) (Стоп-сигнал, задний ход, поворот)</t>
  </si>
  <si>
    <t>УТ000056300</t>
  </si>
  <si>
    <t>Автолампа-светодиодная T15 (P21/5W) 12В, стробоскопы+обычный свет, 2 контакта</t>
  </si>
  <si>
    <t>УТ000056298</t>
  </si>
  <si>
    <t>Автолампа-светодиодная T15 (P21W) 12В, 2,7В, 1 контакт (10)</t>
  </si>
  <si>
    <t xml:space="preserve"> Автомобильные приборы диагностики</t>
  </si>
  <si>
    <t xml:space="preserve"> Алкотестеры</t>
  </si>
  <si>
    <t>УТ000047486</t>
  </si>
  <si>
    <t>Алкотестер Garin DAT-2</t>
  </si>
  <si>
    <t xml:space="preserve"> Бортовые компьютеры, авточасы</t>
  </si>
  <si>
    <t>УТ000002905</t>
  </si>
  <si>
    <t>Часы VST7010V электр.авто (температура, будильник, вольтметр)</t>
  </si>
  <si>
    <t>УТ000055590</t>
  </si>
  <si>
    <t>Часы автомобильные OT-CLC01, температура</t>
  </si>
  <si>
    <t>УТ000055591</t>
  </si>
  <si>
    <t>Часы автомобильные OT-CLC03, белые</t>
  </si>
  <si>
    <t xml:space="preserve"> Сканеры, автотестеры</t>
  </si>
  <si>
    <t>УТ000024085</t>
  </si>
  <si>
    <t>Диагностический автосканер, модуль OBD ELM327 Mini, Bluetooth, версия v.2.1</t>
  </si>
  <si>
    <t>УТ000024084</t>
  </si>
  <si>
    <t>Диагностический автосканер, модуль OBD HH ELM327 Advanced, Bluetooth, версия v.1.5</t>
  </si>
  <si>
    <t>УТ000024086</t>
  </si>
  <si>
    <t>Диагностический автосканер, модуль OBD HH ELM327 Advanced, Bluetooth, версия v.2.1</t>
  </si>
  <si>
    <t>УТ000053982</t>
  </si>
  <si>
    <t>Диагностический автосканер, модуль OBD TS-CAA61, OBD2, v.1.5 Bluetooth</t>
  </si>
  <si>
    <t>УТ000053983</t>
  </si>
  <si>
    <t>Диагностический автосканер, модуль OBD TS-CAA62, OBD2, v.1.5 Bluetooth</t>
  </si>
  <si>
    <t>УТ000053984</t>
  </si>
  <si>
    <t>Диагностический автосканер, модуль OBD TS-CAA63, OBD2, v.1.5 Wi -Fi</t>
  </si>
  <si>
    <t>УТ000053985</t>
  </si>
  <si>
    <t>Диагностический автосканер, модуль OBD TS-CAA64, OBD2, v.1.5 Wi -Fi</t>
  </si>
  <si>
    <t>УТ000053987</t>
  </si>
  <si>
    <t>Диагностический автосканер, модуль OBD TS-CAA66, OBD2, v.1.5 Bluetooth</t>
  </si>
  <si>
    <t>УТ000057684</t>
  </si>
  <si>
    <t>Тестер автомобильный, звуковой сигнал, светодиоды 6В, 12В, 24B DT-252</t>
  </si>
  <si>
    <t>УТ000055397</t>
  </si>
  <si>
    <t>Тестер автомобильный, индикаторная лампа, витой провод 6В, 12В, 24B DT-250 (6-24B)</t>
  </si>
  <si>
    <t>УТ000053756</t>
  </si>
  <si>
    <t>Тестер автомобильный, индикаторная лампа, металл 6В, 12В, 24B DT-250</t>
  </si>
  <si>
    <t xml:space="preserve"> Автопарфюмерия</t>
  </si>
  <si>
    <t>УТ000043378</t>
  </si>
  <si>
    <t>Автопарфюм подвесной жидкий Meilleur №3 Back to Black Aphrodisiac, бочонок</t>
  </si>
  <si>
    <t xml:space="preserve"> Автоэлектрика</t>
  </si>
  <si>
    <t xml:space="preserve"> Встраиваемые авто модули</t>
  </si>
  <si>
    <t>УТ000047144</t>
  </si>
  <si>
    <t>Вольтметр в авто, врезной 12V-24V, круглый</t>
  </si>
  <si>
    <t>УТ000047143</t>
  </si>
  <si>
    <t>Вольтметр в авто, врезной 12V-24V, круглый, красное свечение EMAV-03</t>
  </si>
  <si>
    <t>УТ000058473</t>
  </si>
  <si>
    <t>Вольтметр в авто, врезной 12V-24V, круглый, синее свечение EMAV-04</t>
  </si>
  <si>
    <t>УТ000046239</t>
  </si>
  <si>
    <t>Встраиваемый авто модуль с USB портом 2 х USB 2,1A+1A, вольтметр, круглый</t>
  </si>
  <si>
    <t>УТ000043019</t>
  </si>
  <si>
    <t>Встраиваемый авто модуль с USB портом 2 х USB 2,1A+1A, круглый</t>
  </si>
  <si>
    <t>УТ000046238</t>
  </si>
  <si>
    <t>Встраиваемый авто модуль с USB портом 2 х USB 2,1A+2,1A, прямоугольный</t>
  </si>
  <si>
    <t>УТ000044760</t>
  </si>
  <si>
    <t>Разъем USB в авто, врезной, быстрая зарядка 2USB, QC3.0, 12V-24V, вольтметр, круглый</t>
  </si>
  <si>
    <t>УТ000044761</t>
  </si>
  <si>
    <t>Разъем USB в авто, врезной, быстрая зарядка 2USB, QC3.0, 12V-24V, вольтметр, прямоугольный</t>
  </si>
  <si>
    <t xml:space="preserve"> Предохранители автомобильные, держатели предохранителя</t>
  </si>
  <si>
    <t xml:space="preserve"> Наборы предохранителей</t>
  </si>
  <si>
    <t>УТ000034642</t>
  </si>
  <si>
    <t>Набор а/м предохранителей AVS FC-270 стандарт 43734</t>
  </si>
  <si>
    <t>УТ000054081</t>
  </si>
  <si>
    <t>Набор предохранителей флажковых "МИНИ" + индикаторная отвертка</t>
  </si>
  <si>
    <t>УТ000051666</t>
  </si>
  <si>
    <t>Набор предохранителей флажковых "СТАНДАРТ" + индикаторная отвертка 65384</t>
  </si>
  <si>
    <t xml:space="preserve"> Разъемы автомобильные</t>
  </si>
  <si>
    <t xml:space="preserve"> Разьемы автоантенны</t>
  </si>
  <si>
    <t>00401052330</t>
  </si>
  <si>
    <t>Гнездо антенное автомобильное в пластике</t>
  </si>
  <si>
    <t xml:space="preserve"> Разьемы прикуривателя</t>
  </si>
  <si>
    <t>УТ000051386</t>
  </si>
  <si>
    <t>Гнездо автомобильного прикуривателя, с проводом 2*1.0мм, 0.3м</t>
  </si>
  <si>
    <t>УТ000058474</t>
  </si>
  <si>
    <t>Гнездо автомобильного прикуривателя, с проводом 2*1.0мм, 0.3м, кольцевые наконечники</t>
  </si>
  <si>
    <t>УТ000058576</t>
  </si>
  <si>
    <t>Гнездо прикуривателя - гнездо питания 5,5х2,5мм, 350мм</t>
  </si>
  <si>
    <t>УТ000047560</t>
  </si>
  <si>
    <t>Гнездо прикуривателя авто на кабель (10)</t>
  </si>
  <si>
    <t>УТ000042267</t>
  </si>
  <si>
    <t>Гнездо прикуривателя авто на корпус с крышкой, с гайкой</t>
  </si>
  <si>
    <t>УТ000043023</t>
  </si>
  <si>
    <t>Гнездо прикуривателя авто на корпус, зеленая подсветка</t>
  </si>
  <si>
    <t>УТ000043024</t>
  </si>
  <si>
    <t>Гнездо прикуривателя авто на корпус, красная подсветка</t>
  </si>
  <si>
    <t>УТ000043022</t>
  </si>
  <si>
    <t>Гнездо прикуривателя авто на корпус, синяя подсветка</t>
  </si>
  <si>
    <t>УТ000048806</t>
  </si>
  <si>
    <t>УТ000053646</t>
  </si>
  <si>
    <t>Гнездо прикуривателя герметинчое, с крышкой, провод 1м, 1.5 кв. мм. 12В/24В</t>
  </si>
  <si>
    <t>УТ000053643</t>
  </si>
  <si>
    <t>Гнездо прикуривателя на корпус металл</t>
  </si>
  <si>
    <t>УТ000056829</t>
  </si>
  <si>
    <t>Гнездо прикуривателя на корпус с крышкой, металл, с предохранителем 10А, провод 1м,  1 кв. мм. 12В/24В</t>
  </si>
  <si>
    <t>УТ000054309</t>
  </si>
  <si>
    <t>Гнездо прикуривателя на корпус с крышкой, с предохранителем 10А, провод 1м,  1 кв. мм. 12В/24В</t>
  </si>
  <si>
    <t>УТ000054312</t>
  </si>
  <si>
    <t>Гнездо прикуривателя, с предохранителем 20А, провод 1м,  2.5 кв. мм. 12В/24В</t>
  </si>
  <si>
    <t>УТ000055050</t>
  </si>
  <si>
    <t>Штекер прикуривателя авто с кнопкой, индикатор включения, предохранитель 3A (с кембриком)</t>
  </si>
  <si>
    <t>00410052093</t>
  </si>
  <si>
    <t>Штекер прикуривателя авто, без индикатора, без предохранителя</t>
  </si>
  <si>
    <t>УТ000047559</t>
  </si>
  <si>
    <t>Штекер прикуривателя авто, индикатор включения, предохранитель 10А CN-4041 (10)</t>
  </si>
  <si>
    <t>УТ000053647</t>
  </si>
  <si>
    <t>Штекер прикуривателя авто, индикатор включения, предохранитель 20А, бакелит (5) +</t>
  </si>
  <si>
    <t xml:space="preserve"> Средства по уходу за автомобилем</t>
  </si>
  <si>
    <t xml:space="preserve"> Зимний ассортимент</t>
  </si>
  <si>
    <t>УТ000056891</t>
  </si>
  <si>
    <t>Щетка для снега со скребком 63,5см зелёная</t>
  </si>
  <si>
    <t>УТ000000820</t>
  </si>
  <si>
    <t>Щётка-скребок AVS Washer 6301 (большая, 53см)</t>
  </si>
  <si>
    <t>УТ000019877</t>
  </si>
  <si>
    <t>Щётка-скребок AVS Washer 6305 (средняя, 38,5см)</t>
  </si>
  <si>
    <t>00410051279</t>
  </si>
  <si>
    <t>Щётка-скребок AVS Washer 6311 (средняя, 59см)</t>
  </si>
  <si>
    <t>00410051278</t>
  </si>
  <si>
    <t>Щётка-скребок AVS Washer 6316 (малая, 44,5см)</t>
  </si>
  <si>
    <t>УТ000019881</t>
  </si>
  <si>
    <t>Щётка-скребок AVS Washer 6328 (средняя, 52см)</t>
  </si>
  <si>
    <t xml:space="preserve"> Микрофибра, гупки, салфетки</t>
  </si>
  <si>
    <t>00000004079</t>
  </si>
  <si>
    <t>Искусственная замша в тубусе  AVS CH-6443 (64*43см) (12)</t>
  </si>
  <si>
    <t>00410053906</t>
  </si>
  <si>
    <t>Искусственная замша в тубусе AVS CH-4332 (43*32см) (12)</t>
  </si>
  <si>
    <t xml:space="preserve"> Освежители автомобильные</t>
  </si>
  <si>
    <t>УТ000034641</t>
  </si>
  <si>
    <t>Нейтрализатор запахов (освежитель) на дефлектор</t>
  </si>
  <si>
    <t xml:space="preserve"> Аксессуары для компьютеров и ноутбуков</t>
  </si>
  <si>
    <t xml:space="preserve"> WI-FI адаптеры, роутеры, модемы</t>
  </si>
  <si>
    <t xml:space="preserve"> Адаптеры, приемники WI-FI сигнала</t>
  </si>
  <si>
    <t xml:space="preserve"> Адаптеры WI-FI 150Mbps</t>
  </si>
  <si>
    <t>УТ000056644</t>
  </si>
  <si>
    <t>Bluetooth + Wi-Fi адаптер USB, (v4.0 + 2.4ГГц 150Мбит) OT-PCB19</t>
  </si>
  <si>
    <t>УТ000053948</t>
  </si>
  <si>
    <t>Адаптер WI-FI + Bluetooth Dream W6 (Bluetooth 4.2, 150 MB/S)</t>
  </si>
  <si>
    <t>УТ000047206</t>
  </si>
  <si>
    <t>Адаптер WI-FI Dream (150Mb/s) v.2</t>
  </si>
  <si>
    <t>УТ000040683</t>
  </si>
  <si>
    <t>Адаптер WI-FI Dream (150Mbps)</t>
  </si>
  <si>
    <t>УТ000036410</t>
  </si>
  <si>
    <t>Адаптер Wi-Fi Dream W01 (150Mb/s) 175024</t>
  </si>
  <si>
    <t>УТ000052915</t>
  </si>
  <si>
    <t>Адаптер WI-FI W14 USB 2.0 +</t>
  </si>
  <si>
    <t>УТ000052916</t>
  </si>
  <si>
    <t>Адаптер WI-FI W15 USB 2.0</t>
  </si>
  <si>
    <t>УТ000052917</t>
  </si>
  <si>
    <t>Адаптер WI-FI W16 USB 2.0</t>
  </si>
  <si>
    <t>УТ000018199</t>
  </si>
  <si>
    <t>Адаптер WI-FI WD-308 (150Mbps)</t>
  </si>
  <si>
    <t>УТ000053945</t>
  </si>
  <si>
    <t>Адаптер Wi-Fi с антенной Dream UW08 (150Mb/s)</t>
  </si>
  <si>
    <t>УТ000050751</t>
  </si>
  <si>
    <t>Адаптер WI-FI с антенной, MT7601, 1T1R, 2dBi, W03</t>
  </si>
  <si>
    <t xml:space="preserve"> Адаптеры WI-FI 600Mbps</t>
  </si>
  <si>
    <t>УТ000057343</t>
  </si>
  <si>
    <t>Bluetooth + Wi-Fi адаптер USB, (v5.0 + 2.4/5ГГц 600Мбит) OT-PCB20</t>
  </si>
  <si>
    <t>УТ000035875</t>
  </si>
  <si>
    <t>Адаптер WI-FI OT-WD401 (600Mbps) OT-PCK26</t>
  </si>
  <si>
    <t>УТ000035878</t>
  </si>
  <si>
    <t>Адаптер WI-FI OT-WD404 (600Mbps) OT-PCK27</t>
  </si>
  <si>
    <t xml:space="preserve"> Антенны для Wi-Fi роутеров и модемов</t>
  </si>
  <si>
    <t>УТ000055180</t>
  </si>
  <si>
    <t>Антенна для Wi-Fi роутеров всенаправленная, усиление 7дБи, длина 270мм, 7DB SMA RP</t>
  </si>
  <si>
    <t>УТ000055179</t>
  </si>
  <si>
    <t>Антенна для Wi-Fi роутеров всенаправленная, усиление 9дБи, длина 378мм</t>
  </si>
  <si>
    <t>УТ000048695</t>
  </si>
  <si>
    <t>Антенна для Wi-Fi роутеров, внешняя на основании, кабель 3м, усиление 2 дБи, длина 110мм SMA-P</t>
  </si>
  <si>
    <t xml:space="preserve"> Роутеры, маршрутизаторы, коммутатор интернет сигнала</t>
  </si>
  <si>
    <t>УТ000056960</t>
  </si>
  <si>
    <t>Беспроводной маршрутизатор Tenda AC5 v3.0, 4X6дБи антенны,  1200 Мбит/с, 1X100Mбит/с WAN, 3x100Мбит/с, LAN, WIFI, ON/OFF, переключатель</t>
  </si>
  <si>
    <t xml:space="preserve"> Сетевые карты, адаптеры подключения интернет кабеля</t>
  </si>
  <si>
    <t>УТ000047599</t>
  </si>
  <si>
    <t>Внешняя сетевая карта USB - RG45 (LAN), H47</t>
  </si>
  <si>
    <t>УТ000051712</t>
  </si>
  <si>
    <t>Внешняя сетевая карта USB - RG45 (LAN), H48</t>
  </si>
  <si>
    <t>УТ000049539</t>
  </si>
  <si>
    <t>Переходник 8p8c гнездо-гнездо RJ45 для удлинения патч-корда</t>
  </si>
  <si>
    <t>УТ000051715</t>
  </si>
  <si>
    <t>Переходник USB по витой паре 1M/1F, H59</t>
  </si>
  <si>
    <t>УТ000051716</t>
  </si>
  <si>
    <t>Переходник USB по витой паре 1M/2F, H60</t>
  </si>
  <si>
    <t>УТ000050746</t>
  </si>
  <si>
    <t>Переходник USB штекер - LAN (RG45) гнездо</t>
  </si>
  <si>
    <t>УТ000050364</t>
  </si>
  <si>
    <t>Разветвитель для интернет кабеля RJ45 1F/2F, 8p8c FTP 5e LAN ( работают только в паре )</t>
  </si>
  <si>
    <t>УТ000051773</t>
  </si>
  <si>
    <t>Разветвитель для интернет кабеля RJ45 1F/2F, 8p8c FTP 5e LAN, комплект 2 адаптера, Dream S9</t>
  </si>
  <si>
    <t xml:space="preserve"> Усилители для WI-FI сигнала</t>
  </si>
  <si>
    <t>УТ000043027</t>
  </si>
  <si>
    <t>Усилитель Wi-Fi сигнала 300Mbps, IEEE 802.11b/g/n, 2.4-2.4835GHz. LV-WR03</t>
  </si>
  <si>
    <t>УТ000054425</t>
  </si>
  <si>
    <t>Усилитель Wi-Fi сигнала 300Mbps, IEEE 802.11b/g/n, LV-WR25, белый</t>
  </si>
  <si>
    <t>УТ000054424</t>
  </si>
  <si>
    <t>Усилитель Wi-Fi сигнала 300Mbps, IEEE 802.11b/g/n, LV-WR25, черный</t>
  </si>
  <si>
    <t>УТ000054426</t>
  </si>
  <si>
    <t>Усилитель Wi-Fi сигнала 300Mbps, IEEE 802.11b/g/n, LV-WR29, белый</t>
  </si>
  <si>
    <t>УТ000054423</t>
  </si>
  <si>
    <t>Усилитель Wi-Fi сигнала 300Mbps, LV-WR13</t>
  </si>
  <si>
    <t xml:space="preserve"> Аксессуары для ноутбуков</t>
  </si>
  <si>
    <t xml:space="preserve"> Подставки для ноутбуков</t>
  </si>
  <si>
    <t>УТ000050627</t>
  </si>
  <si>
    <t>Подставка-кулер для ноутбука Borofone BH46, алюминий, серебро</t>
  </si>
  <si>
    <t xml:space="preserve"> Акустические системы компьютерные</t>
  </si>
  <si>
    <t xml:space="preserve"> Акустические системы 2.0</t>
  </si>
  <si>
    <t>00410057178</t>
  </si>
  <si>
    <t>Активная АС 2.0 Defender AURORA S12, 2*5W, деревянный корпус</t>
  </si>
  <si>
    <t>УТ000040254</t>
  </si>
  <si>
    <t>Активная АС 2.0 Defender Solar 1 (6Вт, подсветка)</t>
  </si>
  <si>
    <t>УТ000040255</t>
  </si>
  <si>
    <t>Активная АС 2.0 Defender Solar 2 (8Вт, подсветка)</t>
  </si>
  <si>
    <t>УТ000006283</t>
  </si>
  <si>
    <t>Активная АС 2.0 Defender SPK 22 Black 2x2.5W USB интерфейс</t>
  </si>
  <si>
    <t>УТ000010349</t>
  </si>
  <si>
    <t>Активная АС 2.0 Defender SPK 33 2x2,5W USB интерфейс</t>
  </si>
  <si>
    <t>УТ000037084</t>
  </si>
  <si>
    <t>Активная АС 2.0 Defender SPK 33 белый</t>
  </si>
  <si>
    <t>УТ000010350</t>
  </si>
  <si>
    <t>Активная АС 2.0 Defender SPK 35 2x2,5W USB интерфейс</t>
  </si>
  <si>
    <t>УТ000055697</t>
  </si>
  <si>
    <t>Активная АС 2.0 Defender SPK-120, USB, 6Вт, чёрная, подсветка</t>
  </si>
  <si>
    <t>00410050028</t>
  </si>
  <si>
    <t>Активная АС 2.0 Defender SPK-170 2x2W Black</t>
  </si>
  <si>
    <t>УТ000032545</t>
  </si>
  <si>
    <t>Активная АС 2.0 Defender SPK-190 Black</t>
  </si>
  <si>
    <t>00410059050</t>
  </si>
  <si>
    <t>Активная АС 2.0 Defender SPK-210 2x2W</t>
  </si>
  <si>
    <t>00401051769</t>
  </si>
  <si>
    <t>Активная АС 2.0 Defender SPK-225 2*1W, питание USB, серебристые</t>
  </si>
  <si>
    <t>УТ000002643</t>
  </si>
  <si>
    <t>Активная АС 2.0 Dialog Colibri AC-06UP, 2*6W, USB интерфейс, черно-белая</t>
  </si>
  <si>
    <t>УТ000041022</t>
  </si>
  <si>
    <t>Активная система 2.0 Faison FT-10A, USB, черный</t>
  </si>
  <si>
    <t>УТ000029230</t>
  </si>
  <si>
    <t>Активная система 2.0 Perfeo CABINET, USB, мощность 2х3 Вт(RMS), махагон (PF-84)</t>
  </si>
  <si>
    <t>УТ000010650</t>
  </si>
  <si>
    <t>Активная система 2.0 Perfeo CABINET, USB, мощность 2х3 Вт(RMS), черное дерево (PF-84-BK)</t>
  </si>
  <si>
    <t>УТ000030829</t>
  </si>
  <si>
    <t>Активная система 2.0 Perfeo CABINET, мощность 2х3 Вт (RMS), белый дуб, USB</t>
  </si>
  <si>
    <t>УТ000030236</t>
  </si>
  <si>
    <t>Активная система 2.0 Perfeo Calibr, черные</t>
  </si>
  <si>
    <t>УТ000017994</t>
  </si>
  <si>
    <t>Активная система 2.0 Perfeo MIRAGE, мощность 2х3 Вт (RMS), черн. USB (PF-2023)</t>
  </si>
  <si>
    <t>УТ000012053</t>
  </si>
  <si>
    <t>Активная система 2.0 Perfeo Tam-Tam, мощность 2х3 Вт (RMS), черн. USB (PF-1001)</t>
  </si>
  <si>
    <t>УТ000004083</t>
  </si>
  <si>
    <t>Активная система 2.0 SmartBuy CUTE, мощность 6Вт, USB, черно-зеленые (SBA-2580)</t>
  </si>
  <si>
    <t>УТ000004084</t>
  </si>
  <si>
    <t>Активная система 2.0 SmartBuy CUTE, мощность 6Вт, USB, черно-оранжевые (SBA-2590)</t>
  </si>
  <si>
    <t>УТ000000791</t>
  </si>
  <si>
    <t>Активная система 2.0 SmartBuy FEST, USB (SBA-2500)</t>
  </si>
  <si>
    <t>УТ000004087</t>
  </si>
  <si>
    <t>Активная система 2.0 SmartBuy MINI, мощность 4Вт, USB, серые (SBA-2810)</t>
  </si>
  <si>
    <t>УТ000054118</t>
  </si>
  <si>
    <t>Активная система 2.0 SmartBuy ONE, USB, чёрный (SBA-4750)</t>
  </si>
  <si>
    <t>УТ000033696</t>
  </si>
  <si>
    <t>Активная система 2.0 SmartBuy ONE, дерево, USB, черный (SBA-101)</t>
  </si>
  <si>
    <t>00410059733</t>
  </si>
  <si>
    <t>Активная система 2.0 SmartBuy ORCA BAND, 6Вт USB (SBA-1000)</t>
  </si>
  <si>
    <t>УТ000046622</t>
  </si>
  <si>
    <t>Активная система 2.0 SmartBuy REBEL, 6Вт, подсветка (SBA-4220)</t>
  </si>
  <si>
    <t>УТ000046623</t>
  </si>
  <si>
    <t>Активная система 2.0 SmartBuy REVOLT, 6Вт, подсветка (SBA-4230)</t>
  </si>
  <si>
    <t>УТ000052607</t>
  </si>
  <si>
    <t>Активная система 2.0 SmartBuy RHAPSODY, (SBA-4800)</t>
  </si>
  <si>
    <t>УТ000012855</t>
  </si>
  <si>
    <t>Активная система 2.0 SmartBuy TORCH, мощность 6Вт, корпус МДФ, USB (SBA-2560)</t>
  </si>
  <si>
    <t>УТ000046643</t>
  </si>
  <si>
    <t>Активная система 2.0 SmartBuy TOWER MKII черн</t>
  </si>
  <si>
    <t>УТ000052608</t>
  </si>
  <si>
    <t>Активная система 2.0 SmartBuy W30, 6Вт, USB (SBA-4850)</t>
  </si>
  <si>
    <t>УТ000056716</t>
  </si>
  <si>
    <t>Акустическая система 2.0 SmartBuy A6, 6Вт, Bluetooth, RGB-подсветка, чёрная (SBA-4550)</t>
  </si>
  <si>
    <t xml:space="preserve"> Акустические системы 2.1</t>
  </si>
  <si>
    <t>УТ000057862</t>
  </si>
  <si>
    <t>Активная система 2.1 SmartBuy ORION,  12Вт, Bluetooth, LED- подсветка, чёрная  (SBA-4400)</t>
  </si>
  <si>
    <t xml:space="preserve"> Внешние звуковые карты</t>
  </si>
  <si>
    <t>УТ000038417</t>
  </si>
  <si>
    <t>Адаптер звуковой для ПК (7.1) USB 2.0</t>
  </si>
  <si>
    <t>УТ000047153</t>
  </si>
  <si>
    <t>УТ000047154</t>
  </si>
  <si>
    <t>УТ000045359</t>
  </si>
  <si>
    <t>Адаптер звуковой для ПК (8.1) USB 2.0</t>
  </si>
  <si>
    <t>УТ000052907</t>
  </si>
  <si>
    <t>Адаптер звуковой для ПК USB 2.0 Z60 AUX 4PIN</t>
  </si>
  <si>
    <t xml:space="preserve"> Картридеры, разветвители USB, хабы</t>
  </si>
  <si>
    <t xml:space="preserve"> Картридеры</t>
  </si>
  <si>
    <t>УТ000003734</t>
  </si>
  <si>
    <t>USB HUB+Картридер SmartBuy Combo SBRH-750-B Blue</t>
  </si>
  <si>
    <t>УТ000003733</t>
  </si>
  <si>
    <t>USB HUB+Картридер SmartBuy Combo SBRH-750-W White</t>
  </si>
  <si>
    <t>УТ000046180</t>
  </si>
  <si>
    <t>USB Картридер 3.0 SmartBuy SBR-705-K micro SD черный</t>
  </si>
  <si>
    <t>УТ000046179</t>
  </si>
  <si>
    <t>USB Картридер 3.0 SmartBuy SBR-705-W micro SD белый</t>
  </si>
  <si>
    <t>УТ000023144</t>
  </si>
  <si>
    <t>USB Картридер Perfeo SD/MMC+microSD+MS+M2+адаптер OTG (PF-VI-O004 Blue) синий</t>
  </si>
  <si>
    <t>УТ000056725</t>
  </si>
  <si>
    <t>USB Картридер SmartBuy 3.0 SBR-750-B SD/microSD B</t>
  </si>
  <si>
    <t>УТ000008339</t>
  </si>
  <si>
    <t>USB Картридер SmartBuy SBR-715-W White</t>
  </si>
  <si>
    <t>00410059663</t>
  </si>
  <si>
    <t>USB Картридер SmartBuy SBR-717-R SD, microSD, M2, Red</t>
  </si>
  <si>
    <t>УТ000000142</t>
  </si>
  <si>
    <t>USB Картридер SmartBuy SBR-749-B Blue</t>
  </si>
  <si>
    <t>УТ000009607</t>
  </si>
  <si>
    <t>USB Картридер SmartBuy SD, microSD, M2, SBR-715-K чёрный</t>
  </si>
  <si>
    <t>УТ000008340</t>
  </si>
  <si>
    <t>USB Картридер SmartBuy SD, microSD, M2, SBR-715-R красный</t>
  </si>
  <si>
    <t>УТ000032049</t>
  </si>
  <si>
    <t>Картридер Dream CR3, черный</t>
  </si>
  <si>
    <t xml:space="preserve"> Разветлители USB</t>
  </si>
  <si>
    <t>УТ000058184</t>
  </si>
  <si>
    <t>TYPE-C/USB HUB QC07 , 4-порта USB 2.0</t>
  </si>
  <si>
    <t>УТ000046463</t>
  </si>
  <si>
    <t>USB HUB 480Mbps 4 порта с переключателями</t>
  </si>
  <si>
    <t>УТ000015692</t>
  </si>
  <si>
    <t>USB HUB 480Mbps 7 портов с переключателями (*`)</t>
  </si>
  <si>
    <t>УТ000049888</t>
  </si>
  <si>
    <t>USB HUB Dream A4 2USB</t>
  </si>
  <si>
    <t>УТ000049889</t>
  </si>
  <si>
    <t>USB HUB Dream A6 3USB</t>
  </si>
  <si>
    <t>УТ000049890</t>
  </si>
  <si>
    <t>USB HUB Dream A7 3USB</t>
  </si>
  <si>
    <t>УТ000052631</t>
  </si>
  <si>
    <t>USB HUB Dream A8 2USB</t>
  </si>
  <si>
    <t>УТ000049891</t>
  </si>
  <si>
    <t>USB HUB Dream B1 4USB</t>
  </si>
  <si>
    <t>УТ000031576</t>
  </si>
  <si>
    <t>USB HUB Dream UH1 7USB</t>
  </si>
  <si>
    <t>УТ000049632</t>
  </si>
  <si>
    <t>USB HUB Dream Z6 4USB</t>
  </si>
  <si>
    <t>УТ000044318</t>
  </si>
  <si>
    <t>USB HUB SmartBuy SBHA-7307-W 7 портов, с выключателем, белый</t>
  </si>
  <si>
    <t>УТ000046178</t>
  </si>
  <si>
    <t>USB HUB СуперЭконом SBHA-7204-B 4 порта, с выключателем, чёрный</t>
  </si>
  <si>
    <t>УТ000046177</t>
  </si>
  <si>
    <t>USB HUB СуперЭконом SBHA-7204-W 4 порта, с выключателем, белый</t>
  </si>
  <si>
    <t>УТ000024446</t>
  </si>
  <si>
    <t>USB-HUB Perfeo 4 Port, (PF-VI-H021) белый</t>
  </si>
  <si>
    <t xml:space="preserve"> Клавиатуры компьютерные</t>
  </si>
  <si>
    <t xml:space="preserve"> Беспроводные клавиатуры и наборы</t>
  </si>
  <si>
    <t>УТ000033333</t>
  </si>
  <si>
    <t>Клавиатура беспроводная Defender Element HB-195</t>
  </si>
  <si>
    <t>УТ000018889</t>
  </si>
  <si>
    <t>Клавиатура беспроводная Perfeo PF-8006 COMPACT USB, черная</t>
  </si>
  <si>
    <t>УТ000033700</t>
  </si>
  <si>
    <t>Клавиатура беспроводная Smartbuy мультимедийная 206 USB Slim Black (SBK-206AG-K)</t>
  </si>
  <si>
    <t>УТ000035105</t>
  </si>
  <si>
    <t>Клавиатура беспроводная Smartbuy мультимедийная 231 (SBK-231AG-K)</t>
  </si>
  <si>
    <t>УТ000040481</t>
  </si>
  <si>
    <t>Клавиатура беспроводная Smartbuy мультимедийная 238 (SBK-238AG-K)</t>
  </si>
  <si>
    <t>УТ000035110</t>
  </si>
  <si>
    <t>Комплект клавиатура +  мышь SmartBuy ONE 235380AG черный (SBC-235380AG-K)</t>
  </si>
  <si>
    <t>УТ000013505</t>
  </si>
  <si>
    <t>Набор беспроводной Defender C-915, черный</t>
  </si>
  <si>
    <t>УТ000020623</t>
  </si>
  <si>
    <t>Набор беспроводной Dialog KMROP-4030U,черная</t>
  </si>
  <si>
    <t>УТ000034474</t>
  </si>
  <si>
    <t>Набор беспроводной Perfeo DUET Клавиатура + оптическая мышь USB</t>
  </si>
  <si>
    <t>УТ000048439</t>
  </si>
  <si>
    <t>Набор беспроводной Perfeo TEAM Клавиатура + оптическая мышь USB черный</t>
  </si>
  <si>
    <t>УТ000033698</t>
  </si>
  <si>
    <t>Набор беспроводной Smartbuy 206368AG Black (SBC-206368AG-K)</t>
  </si>
  <si>
    <t>УТ000034335</t>
  </si>
  <si>
    <t>Набор беспроводной Smartbuy 230346AG чёрно-серый (SBC-230346AG-KG)</t>
  </si>
  <si>
    <t>УТ000034336</t>
  </si>
  <si>
    <t>Набор беспроводной Smartbuy 230346AG чёрный (SBC-230346AG-K)</t>
  </si>
  <si>
    <t>УТ000003140</t>
  </si>
  <si>
    <t>Набор беспроводной Smartbuy 23335AG Black (SBC-23335AG-K)</t>
  </si>
  <si>
    <t>УТ000039982</t>
  </si>
  <si>
    <t>Набор беспроводной Smartbuy 639391AG Black (SBC-639391AG-K)</t>
  </si>
  <si>
    <t>УТ000037312</t>
  </si>
  <si>
    <t>Набор беспроводной Smartbuy ONE 236374AG Black (SBC-236374AG-K)</t>
  </si>
  <si>
    <t>УТ000049963</t>
  </si>
  <si>
    <t>Набор клавиатура+мышь бесповодная HOCO, GM17, мембранная, bluetooth, английская версия, чёрный</t>
  </si>
  <si>
    <t xml:space="preserve"> Клавиатуры игровые</t>
  </si>
  <si>
    <t>УТ000049336</t>
  </si>
  <si>
    <t>Клавиатура игровая мультимедийная Smartbuy RUSH Nucleus USB 320 (SBK-320G-K)</t>
  </si>
  <si>
    <t>УТ000043424</t>
  </si>
  <si>
    <t>Клавиатура игровая мультимедийная Smartbuy RUSH Raven 200 USB Black (SBK-200GU-K)</t>
  </si>
  <si>
    <t>УТ000021276</t>
  </si>
  <si>
    <t>Клавиатура игровая проводная DEFENDER DOOM KEEPER GK-100DL, RGB подсветка, Anti-Ghost</t>
  </si>
  <si>
    <t>УТ000051349</t>
  </si>
  <si>
    <t>Клавиатура игровая проводная DEFENDER RAID GK-778DL, RGB подсветка</t>
  </si>
  <si>
    <t>УТ000029063</t>
  </si>
  <si>
    <t>Клавиатура игровая проводная DEFENDER RENEGADE GK-640DL, RGB подсветка, 9 режимов</t>
  </si>
  <si>
    <t>УТ000011117</t>
  </si>
  <si>
    <t>Клавиатура игровая проводная DEFENDER XENICA RU (черный, начального уровня Redragon)</t>
  </si>
  <si>
    <t>УТ000015896</t>
  </si>
  <si>
    <t>Клавиатура игровая проводная Dialog Gan-Kata KGK-21U, с подсветкой, черная (Комбинированные медиа-клавиши, регулятор подсветки)</t>
  </si>
  <si>
    <t>УТ000032728</t>
  </si>
  <si>
    <t>Клавиатура игровая проводная Smartbuy RUSH 354 USB Black (SBK-354GU-K)</t>
  </si>
  <si>
    <t>УТ000038843</t>
  </si>
  <si>
    <t>Клавиатура игровая проводная Smartbuy RUSH Armor 310 USB Black (SBK-310G-K)</t>
  </si>
  <si>
    <t>УТ000037099</t>
  </si>
  <si>
    <t>Клавиатура игровая проводная Smartbuy RUSH Savage 311 USB Black (SBK-311G-K)</t>
  </si>
  <si>
    <t>УТ000035107</t>
  </si>
  <si>
    <t>Клавиатура игровая проводная Smartbuy RUSH Warrior 308 USB Black (SBK-308G-K)</t>
  </si>
  <si>
    <t xml:space="preserve"> Клавиатуры стандарт</t>
  </si>
  <si>
    <t>УТ000049341</t>
  </si>
  <si>
    <t>Клавиатура проводная DEFENDER Next HB-440 RU,черный,полноразмерная</t>
  </si>
  <si>
    <t>УТ000012236</t>
  </si>
  <si>
    <t>Клавиатура проводная Dialog KS-030U Standart (USB, черная c красными игровыми клавишами)</t>
  </si>
  <si>
    <t>УТ000012235</t>
  </si>
  <si>
    <t>Клавиатура проводная Dialog KS-030U Standart (USB, черная)</t>
  </si>
  <si>
    <t>УТ000012238</t>
  </si>
  <si>
    <t>Клавиатура проводная Nakatomi Navigator KN-02U (USB, черная)</t>
  </si>
  <si>
    <t>УТ000015375</t>
  </si>
  <si>
    <t>Клавиатура проводная Perfeo DOMINO, USB, черная (PF-8801)</t>
  </si>
  <si>
    <t>УТ000015376</t>
  </si>
  <si>
    <t>Клавиатура проводная Perfeo PYRAMID Multimedia, USB, черная (PF-8005)</t>
  </si>
  <si>
    <t>УТ000050623</t>
  </si>
  <si>
    <t>Клавиатура проводная RITMIX RKB-107 (USB, черная)</t>
  </si>
  <si>
    <t>УТ000028359</t>
  </si>
  <si>
    <t>Клавиатура проводная RITMIX RKB-141 (USB, черная)  мультимедийная, 116 клавиш</t>
  </si>
  <si>
    <t>УТ000012857</t>
  </si>
  <si>
    <t>Клавиатура проводная SmartBuy ONE 112 USB Black</t>
  </si>
  <si>
    <t>УТ000049091</t>
  </si>
  <si>
    <t>Клавиатура проводная SmartBuy ONE 113 USB Black</t>
  </si>
  <si>
    <t>УТ000047920</t>
  </si>
  <si>
    <t>Клавиатура проводная SmartBuy ONE 114 USB Black</t>
  </si>
  <si>
    <t>УТ000040482</t>
  </si>
  <si>
    <t>Клавиатура проводная SmartBuy ONE 115 USB Black</t>
  </si>
  <si>
    <t>УТ000052101</t>
  </si>
  <si>
    <t>Клавиатура проводная SmartBuy ONE 210 USB Black</t>
  </si>
  <si>
    <t>УТ000040484</t>
  </si>
  <si>
    <t>Клавиатура проводная Smartbuy мультимедийная 238 чёрная (SBK-238U-K)</t>
  </si>
  <si>
    <t>УТ000033871</t>
  </si>
  <si>
    <t>Клавиатура проводная SmartBuy мультимедийная 328 USB с подсветкой, белая (SBK-328U-W)</t>
  </si>
  <si>
    <t>УТ000033872</t>
  </si>
  <si>
    <t>Клавиатура проводная SmartBuy мультимедийная 328 USB с подсветкой, черная (SBK-328U-K)</t>
  </si>
  <si>
    <t>УТ000024971</t>
  </si>
  <si>
    <t>Клавиатура проводная Smartbuy мультимедийная 333 USB с подсветкой белая (SBK-333U-W)</t>
  </si>
  <si>
    <t>УТ000024972</t>
  </si>
  <si>
    <t>Клавиатура проводная Smartbuy мультимедийная 333 USB с подсветкой бело-чёрная (SBK-333U-W-K)</t>
  </si>
  <si>
    <t>УТ000040485</t>
  </si>
  <si>
    <t>Клавиатура проводная Smartbuy мультимедийная с подсветкой 240 чёрная (SBK-240U-K)</t>
  </si>
  <si>
    <t>УТ000004866</t>
  </si>
  <si>
    <t>Клавиатура проводная, гибкая, силиконовая, Dialog KFX-03U черный (USB, черная)</t>
  </si>
  <si>
    <t>УТ000024122</t>
  </si>
  <si>
    <t>Клавиатура проводная, гибкая, силиконовая, Dialog KFX-05U черный(USB, черная)</t>
  </si>
  <si>
    <t>УТ000059022</t>
  </si>
  <si>
    <t>Наклейка-шрифт для клавиатуры D2 Tech SF-01B, русский шрифт, синий цвет на прозрачном фоне</t>
  </si>
  <si>
    <t>УТ000059023</t>
  </si>
  <si>
    <t>Наклейка-шрифт для клавиатуры D2 Tech SF-01R, русский шрифт, красный цвет на прозрачном фоне</t>
  </si>
  <si>
    <t>УТ000059025</t>
  </si>
  <si>
    <t>Наклейка-шрифт для клавиатуры D2 Tech SF-02YW, русский и английский шрифт, желтый и белый цвет, на чёрном фоне</t>
  </si>
  <si>
    <t xml:space="preserve"> Наборы проводные</t>
  </si>
  <si>
    <t>УТ000057791</t>
  </si>
  <si>
    <t>Набор проводной Defender Aura MKP-117(мышь+клавиатура+ковер)</t>
  </si>
  <si>
    <t xml:space="preserve"> Микрофоны компьютерные</t>
  </si>
  <si>
    <t xml:space="preserve"> Микрофоны настольные, для компьютеров 3Pin</t>
  </si>
  <si>
    <t>УТ000012222</t>
  </si>
  <si>
    <t>Микрофон Defender MIC-111, настольный, на гибком основании, серый</t>
  </si>
  <si>
    <t>УТ000030723</t>
  </si>
  <si>
    <t>Микрофон Perfeo M-3, настольный, на гибком основании, черный</t>
  </si>
  <si>
    <t>УТ000048443</t>
  </si>
  <si>
    <t>Микрофон Perfeo M-4, настольный, на гибком основании, черный</t>
  </si>
  <si>
    <t>УТ000047393</t>
  </si>
  <si>
    <t>Микрофон для ПК Hyunda Q10</t>
  </si>
  <si>
    <t>УТ000047384</t>
  </si>
  <si>
    <t>Микрофон для ПК OT-PCS05</t>
  </si>
  <si>
    <t>УТ000032750</t>
  </si>
  <si>
    <t>Микрофон для ПК SF-930 (OT-PCS04)</t>
  </si>
  <si>
    <t xml:space="preserve"> Мыши компьютерные</t>
  </si>
  <si>
    <t xml:space="preserve"> Беспроводные мыши</t>
  </si>
  <si>
    <t>УТ000057942</t>
  </si>
  <si>
    <t>Мышь беспроводная Borofone BG4 белая</t>
  </si>
  <si>
    <t>УТ000057944</t>
  </si>
  <si>
    <t>Мышь беспроводная Borofone BG5 белая</t>
  </si>
  <si>
    <t>УТ000027262</t>
  </si>
  <si>
    <t>Мышь беспроводная Defender Accura MM-275 красный</t>
  </si>
  <si>
    <t>УТ000025373</t>
  </si>
  <si>
    <t>Мышь беспроводная Defender Accura MM-275 черный/синий</t>
  </si>
  <si>
    <t>УТ000025374</t>
  </si>
  <si>
    <t>Мышь беспроводная Defender Accura MM-295 черный</t>
  </si>
  <si>
    <t>УТ000025382</t>
  </si>
  <si>
    <t>Мышь беспроводная Defender Accura MM-365 красный</t>
  </si>
  <si>
    <t>УТ000025381</t>
  </si>
  <si>
    <t>Мышь беспроводная Defender Accura MM-365 синий</t>
  </si>
  <si>
    <t>УТ000055707</t>
  </si>
  <si>
    <t>Мышь беспроводная Defender Wave MM-995 800-1600dpi, бесшумн., бронза</t>
  </si>
  <si>
    <t>УТ000055709</t>
  </si>
  <si>
    <t>Мышь беспроводная Defender Wave MM-995 800-1600dpi, бесшумн., золото</t>
  </si>
  <si>
    <t>УТ000033011</t>
  </si>
  <si>
    <t>Мышь беспроводная HAVIT HV-MS970GT white/red</t>
  </si>
  <si>
    <t>УТ000018123</t>
  </si>
  <si>
    <t>Мышь беспроводная HAVIT HV-MS979GT красная</t>
  </si>
  <si>
    <t>УТ000002222</t>
  </si>
  <si>
    <t>Мышь беспроводная Oxion OMSW004WH (3 кнопок, 1200dpi, USB, сверхтонкая, белая)</t>
  </si>
  <si>
    <t>УТ000033904</t>
  </si>
  <si>
    <t>Мышь беспроводная Perfeo Daily, серый металлик</t>
  </si>
  <si>
    <t>УТ000034476</t>
  </si>
  <si>
    <t>Мышь беспроводная Perfeo Plan, черный</t>
  </si>
  <si>
    <t>УТ000037871</t>
  </si>
  <si>
    <t>Мышь беспроводная Perfeo Switch, серебро</t>
  </si>
  <si>
    <t>УТ000034479</t>
  </si>
  <si>
    <t>Мышь беспроводная Perfeo Vertex, черный-серебро</t>
  </si>
  <si>
    <t>УТ000000960</t>
  </si>
  <si>
    <t>Мышь беспроводная SmartBuy 309AG Pink</t>
  </si>
  <si>
    <t>УТ000000961</t>
  </si>
  <si>
    <t>Мышь беспроводная SmartBuy 309AG Purple</t>
  </si>
  <si>
    <t>УТ000000962</t>
  </si>
  <si>
    <t>Мышь беспроводная SmartBuy 309AG White/Lemon</t>
  </si>
  <si>
    <t>00410059769</t>
  </si>
  <si>
    <t>Мышь беспроводная SmartBuy 314AG серый металлик, Blue LED беззвучная</t>
  </si>
  <si>
    <t>00410059750</t>
  </si>
  <si>
    <t>Мышь беспроводная SmartBuy 325AG (3 кпопки, 1000dpi, USB, желто-черная)</t>
  </si>
  <si>
    <t>00410059749</t>
  </si>
  <si>
    <t>Мышь беспроводная SmartBuy 325AG (3 кпопки, 1000dpi, USB, красная)</t>
  </si>
  <si>
    <t>00410059748</t>
  </si>
  <si>
    <t>Мышь беспроводная SmartBuy 325AG (3 кпопки, 1000dpi, USB, черная)</t>
  </si>
  <si>
    <t>00410059762</t>
  </si>
  <si>
    <t>Мышь беспроводная SmartBuy 356AG Blue/White</t>
  </si>
  <si>
    <t>УТ000036878</t>
  </si>
  <si>
    <t>Мышь беспроводная SmartBuy 508 бордо</t>
  </si>
  <si>
    <t>УТ000036880</t>
  </si>
  <si>
    <t>Мышь беспроводная SmartBuy 508 синий</t>
  </si>
  <si>
    <t>УТ000001338</t>
  </si>
  <si>
    <t>Мышь беспроводная SmartBuy 613AG Purple/Black</t>
  </si>
  <si>
    <t>УТ000001339</t>
  </si>
  <si>
    <t>Мышь беспроводная SmartBuy 613AG Red/Black</t>
  </si>
  <si>
    <t>УТ000035643</t>
  </si>
  <si>
    <t>Мышь беспроводная SmartBuy ONE 300AG-K чёрная</t>
  </si>
  <si>
    <t>УТ000020187</t>
  </si>
  <si>
    <t>Мышь беспроводная SmartBuy ONE 329 Red</t>
  </si>
  <si>
    <t>УТ000008027</t>
  </si>
  <si>
    <t>Мышь беспроводная SmartBuy ONE 331AG (3 кпопки, 1000dpi, USB, черная)</t>
  </si>
  <si>
    <t>УТ000042851</t>
  </si>
  <si>
    <t>Мышь беспроводная SmartBuy ONE 332 красный</t>
  </si>
  <si>
    <t>УТ000042852</t>
  </si>
  <si>
    <t>Мышь беспроводная SmartBuy ONE 332 синий</t>
  </si>
  <si>
    <t>УТ000042853</t>
  </si>
  <si>
    <t>Мышь беспроводная SmartBuy ONE 332 черный</t>
  </si>
  <si>
    <t>УТ000032732</t>
  </si>
  <si>
    <t>Мышь беспроводная SmartBuy ONE 333AG белая</t>
  </si>
  <si>
    <t>УТ000032731</t>
  </si>
  <si>
    <t>Мышь беспроводная SmartBuy ONE 333AG чёрная</t>
  </si>
  <si>
    <t>УТ000016246</t>
  </si>
  <si>
    <t>Мышь беспроводная SmartBuy ONE 340AG-M (4 кпопки, 1000dpi, USB, бордовая)</t>
  </si>
  <si>
    <t>УТ000023124</t>
  </si>
  <si>
    <t>Мышь беспроводная SmartBuy ONE 352 чёрная</t>
  </si>
  <si>
    <t>УТ000023122</t>
  </si>
  <si>
    <t>Мышь беспроводная SmartBuy ONE 352 чёрно-красная (SBM-352AG-RK)</t>
  </si>
  <si>
    <t>УТ000023123</t>
  </si>
  <si>
    <t>Мышь беспроводная SmartBuy ONE 352 чёрно-синяя (SBM-352AG-BK)</t>
  </si>
  <si>
    <t>УТ000041062</t>
  </si>
  <si>
    <t>Мышь беспроводная SmartBuy ONE 378AG синяя</t>
  </si>
  <si>
    <t>УТ000007858</t>
  </si>
  <si>
    <t>Мышь беспроводная SmartBuy беззвучная 502AG Red</t>
  </si>
  <si>
    <t>УТ000041059</t>
  </si>
  <si>
    <t>Мышь беспроводная SmartBuy беззвучная ONE 262AG-G серебро</t>
  </si>
  <si>
    <t>УТ000041058</t>
  </si>
  <si>
    <t>Мышь беспроводная SmartBuy беззвучная ONE 262AG-O бронза</t>
  </si>
  <si>
    <t xml:space="preserve"> Игровые мыши</t>
  </si>
  <si>
    <t>УТ000052726</t>
  </si>
  <si>
    <t>Мышь игровая беспроводная Defender URAN GM-503 оптика,6кнопок,800-3200dpi черный</t>
  </si>
  <si>
    <t>УТ000029243</t>
  </si>
  <si>
    <t>Мышь игровая беспроводная Dialog MRGK-10U Gan-Kata, 6 кнопок+ролик прокрутки, USB, черная</t>
  </si>
  <si>
    <t>УТ000037351</t>
  </si>
  <si>
    <t>Мышь игровая беспроводная Dialog MRGK-12U Gan-Kata, 6 кнопок+ролик прокрутки, USB, черная</t>
  </si>
  <si>
    <t>УТ000039868</t>
  </si>
  <si>
    <t>Мышь игровая беспроводная Dialog MRGK-12UR Gan-Kata, 6 кнопок+ролик прокрутки, USB, черная</t>
  </si>
  <si>
    <t>УТ000031942</t>
  </si>
  <si>
    <t>Мышь игровая беспроводная Nakatomi MROG-15U</t>
  </si>
  <si>
    <t>УТ000022405</t>
  </si>
  <si>
    <t>Мышь игровая беспроводная Nakatomi Navigator MRON-07U (USB, 6 кнопoк+ ролик прокрутки, черная)</t>
  </si>
  <si>
    <t>УТ000042854</t>
  </si>
  <si>
    <t>Мышь игровая беспроводная SmartBuy RUSH Dark 733 черная (SBM-733G-K)</t>
  </si>
  <si>
    <t>УТ000041324</t>
  </si>
  <si>
    <t>Мышь игровая проводная Defender Titan GM-650L 6 кн, 6400 dpi</t>
  </si>
  <si>
    <t>УТ000017617</t>
  </si>
  <si>
    <t>Мышь игровая проводная Dialog MGK-05U Gan-Kata, 4 кнопок+ролик прокрутки, USB, черная</t>
  </si>
  <si>
    <t>УТ000028818</t>
  </si>
  <si>
    <t>Мышь игровая проводная Dialog MGK-06U Gan-Kata, 4 кнопки+ролик прокрутки, USB, черная</t>
  </si>
  <si>
    <t>УТ000029241</t>
  </si>
  <si>
    <t>Мышь игровая проводная Dialog MGK-08U Gan-Kata, 6 кнопок+ролик прокрутки, USB</t>
  </si>
  <si>
    <t>УТ000014485</t>
  </si>
  <si>
    <t>Мышь игровая проводная Dialog MGK-10U Gan-Kata, 6 кнопок+ролик прокрутки, USB, черная</t>
  </si>
  <si>
    <t>УТ000029811</t>
  </si>
  <si>
    <t>Мышь игровая проводная Dialog MGK-11U Gan-Kata, 6 кнопок+ролик прокрутки, USB, черная</t>
  </si>
  <si>
    <t>УТ000014486</t>
  </si>
  <si>
    <t>Мышь игровая проводная Dialog MGK-12U Gan-Kata, 6 кнопок+ролик прокрутки, USB, черная</t>
  </si>
  <si>
    <t>УТ000031940</t>
  </si>
  <si>
    <t>Мышь игровая проводная Dialog MGK-20U Gan-Kata, 7 кнопок+ролик прокрутки, USB, черная</t>
  </si>
  <si>
    <t>УТ000037346</t>
  </si>
  <si>
    <t>Мышь игровая проводная Dialog MGK-34U Gan-Kata, 6 кнопок+ролик прокрутки, USB, подсветка 7цв., черная</t>
  </si>
  <si>
    <t>УТ000029225</t>
  </si>
  <si>
    <t>Мышь игровая проводная Dialog MOG-02U Nakatomi, 4 кнопки+ролик прокрутки, USB, черная</t>
  </si>
  <si>
    <t>УТ000053664</t>
  </si>
  <si>
    <t>Мышь игровая проводная Dialog MOG-05U Nakatomi, 4 кнопки+ролик прокрутки, USB, белая</t>
  </si>
  <si>
    <t>УТ000053663</t>
  </si>
  <si>
    <t>Мышь игровая проводная Dialog MOG-05U Nakatomi, 4 кнопки+ролик прокрутки, USB, черная</t>
  </si>
  <si>
    <t>УТ000014847</t>
  </si>
  <si>
    <t>Мышь игровая проводная Dialog MOG-08U Nakatomi черная</t>
  </si>
  <si>
    <t>УТ000029226</t>
  </si>
  <si>
    <t>Мышь игровая проводная Dialog MOG-15U Nakatomi черная</t>
  </si>
  <si>
    <t>УТ000021142</t>
  </si>
  <si>
    <t>Мышь игровая проводная HAVIT HV-MS749, black</t>
  </si>
  <si>
    <t>УТ000039989</t>
  </si>
  <si>
    <t>Мышь игровая проводная SmartBuy RUSH 730 черная + коврик (SBM-730G-K)</t>
  </si>
  <si>
    <t>УТ000054121</t>
  </si>
  <si>
    <t>Мышь игровая проводная Smartbuy RUSH 744 черная (SBM-744G-K)</t>
  </si>
  <si>
    <t>УТ000051369</t>
  </si>
  <si>
    <t>Мышь игровая проводная SmartBuy RUSH Evolve черная (SBM-742G-K)</t>
  </si>
  <si>
    <t>УТ000044349</t>
  </si>
  <si>
    <t>Мышь игровая проводная SmartBuy RUSH Ironclad 731 черная (SBM-731AGG-SK)</t>
  </si>
  <si>
    <t>УТ000035644</t>
  </si>
  <si>
    <t>Мышь игровая проводная SmartBuy RUSH Mission 727 черная (SBM-727G-K)</t>
  </si>
  <si>
    <t>УТ000036006</t>
  </si>
  <si>
    <t>Мышь игровая проводная SmartBuy RUSH Monster 725 черная (SBM-725G-K)</t>
  </si>
  <si>
    <t>УТ000040489</t>
  </si>
  <si>
    <t>Мышь игровая проводная SmartBuy RUSH Phantom 713 металл (SBM-713G-G)</t>
  </si>
  <si>
    <t>УТ000051372</t>
  </si>
  <si>
    <t>Мышь игровая проводная SmartBuy RUSH Scope 738 черная (SBM-738G-K)</t>
  </si>
  <si>
    <t>УТ000044350</t>
  </si>
  <si>
    <t>Мышь игровая проводная SmartBuy RUSH Space Hulk 735 черная (SBM-735G-K)</t>
  </si>
  <si>
    <t>УТ000039988</t>
  </si>
  <si>
    <t>Мышь игровая проводная SmartBuy RUSH Storm 916 чёрная (SBM-916G-K)</t>
  </si>
  <si>
    <t>УТ000038846</t>
  </si>
  <si>
    <t>Мышь игровая проводная SmartBuy RUSH Zombie 721 черный (SBM-721G-K)</t>
  </si>
  <si>
    <t>УТ000033875</t>
  </si>
  <si>
    <t>Мышь проводная игровая SmartBuy RUSH 714 черная (SBM-714G-K)</t>
  </si>
  <si>
    <t xml:space="preserve"> Коврики игровые, 300*800мм</t>
  </si>
  <si>
    <t>УТ000044101</t>
  </si>
  <si>
    <t>Коврик компьютерный OT-PCM64 (300х800) Динозавр</t>
  </si>
  <si>
    <t xml:space="preserve"> Коврики игровые, стандартные размеры</t>
  </si>
  <si>
    <t>УТ000045231</t>
  </si>
  <si>
    <t>Коврик компьютерный игровой SmartBuy RUSH Florena (SBMP-12G-FL)</t>
  </si>
  <si>
    <t>УТ000044343</t>
  </si>
  <si>
    <t>Коврик компьютерный игровой SmartBuy RUSH Gargo (SBMP-16G-GA)</t>
  </si>
  <si>
    <t>УТ000045232</t>
  </si>
  <si>
    <t>Коврик компьютерный игровой SmartBuy RUSH Inspire (SBMP-15G-IP)</t>
  </si>
  <si>
    <t>УТ000041057</t>
  </si>
  <si>
    <t>Коврик компьютерный игровой Smartbuy RUSH Robot (SBMP-03G-RB)</t>
  </si>
  <si>
    <t>УТ000045233</t>
  </si>
  <si>
    <t>Коврик компьютерный игровой SmartBuy RUSH Tomoe (SBMP-13G-TM)</t>
  </si>
  <si>
    <t>УТ000045234</t>
  </si>
  <si>
    <t>Коврик компьютерный игровой SmartBuy RUSH Yeti (SBMP-19G-YE)</t>
  </si>
  <si>
    <t>УТ000050507</t>
  </si>
  <si>
    <t>Коврик компьютерный игровой SmartBuy RUSH ZombyzZz (SBMP-11G-ZM)</t>
  </si>
  <si>
    <t xml:space="preserve"> Коврики компьютерные</t>
  </si>
  <si>
    <t>УТ000051000</t>
  </si>
  <si>
    <t>Коврик компьютерный F2 20x24см, Aston Martin</t>
  </si>
  <si>
    <t>УТ000057061</t>
  </si>
  <si>
    <t>Коврик компьютерный F2 20x24см, Karusel</t>
  </si>
  <si>
    <t>УТ000052960</t>
  </si>
  <si>
    <t>Коврик компьютерный F2 20x24см, MIG-35</t>
  </si>
  <si>
    <t>УТ000052961</t>
  </si>
  <si>
    <t>Коврик компьютерный F2 20x24см, PUBG Гидроцикл</t>
  </si>
  <si>
    <t>УТ000051003</t>
  </si>
  <si>
    <t>Коврик компьютерный F2 20x24см, Zootopia</t>
  </si>
  <si>
    <t>УТ000057062</t>
  </si>
  <si>
    <t>Коврик компьютерный F2 20x24см, Байкер</t>
  </si>
  <si>
    <t>УТ000050999</t>
  </si>
  <si>
    <t>Коврик компьютерный F2 20x24см, Стадион</t>
  </si>
  <si>
    <t>УТ000051015</t>
  </si>
  <si>
    <t>Коврик компьютерный G5 30x40см, Battlegrounds</t>
  </si>
  <si>
    <t>УТ000051014</t>
  </si>
  <si>
    <t>Коврик компьютерный G5 30x40см, Dota-Victor</t>
  </si>
  <si>
    <t>УТ000052967</t>
  </si>
  <si>
    <t>Коврик компьютерный G5 30x40см, DOTA-ЭЛДЕР ТИТАН</t>
  </si>
  <si>
    <t>УТ000052976</t>
  </si>
  <si>
    <t>Коврик компьютерный G5 30x40см, M416</t>
  </si>
  <si>
    <t>УТ000052977</t>
  </si>
  <si>
    <t>Коврик компьютерный G5 30x40см, Position</t>
  </si>
  <si>
    <t>УТ000052964</t>
  </si>
  <si>
    <t>Коврик компьютерный G5 30x40см, TINY</t>
  </si>
  <si>
    <t>УТ000052972</t>
  </si>
  <si>
    <t>Коврик компьютерный G5 30x40см, VRT</t>
  </si>
  <si>
    <t>УТ000057067</t>
  </si>
  <si>
    <t>Коврик компьютерный H8 25x29, Dota2  ТРОН</t>
  </si>
  <si>
    <t>УТ000057064</t>
  </si>
  <si>
    <t>Коврик компьютерный H8 25x29, Ferrari</t>
  </si>
  <si>
    <t>УТ000042942</t>
  </si>
  <si>
    <t>Коврик компьютерный H8 25x29, Lion</t>
  </si>
  <si>
    <t>УТ000052980</t>
  </si>
  <si>
    <t>Коврик компьютерный H8 25x29, Porshe 911</t>
  </si>
  <si>
    <t>УТ000052982</t>
  </si>
  <si>
    <t>Коврик компьютерный H8 25x29, PUBG Girl</t>
  </si>
  <si>
    <t>УТ000042937</t>
  </si>
  <si>
    <t>Коврик компьютерный H8 25x29, PUBG Revolver</t>
  </si>
  <si>
    <t>УТ000042938</t>
  </si>
  <si>
    <t>Коврик компьютерный H8 25x29, PUBG Slem</t>
  </si>
  <si>
    <t>УТ000051021</t>
  </si>
  <si>
    <t>Коврик компьютерный H8 25x29, PUBG Байк</t>
  </si>
  <si>
    <t>УТ000042939</t>
  </si>
  <si>
    <t>Коврик компьютерный H8 25x29, PUBG Засада</t>
  </si>
  <si>
    <t>УТ000051022</t>
  </si>
  <si>
    <t>Коврик компьютерный H8 25x29, PUBG Лобби</t>
  </si>
  <si>
    <t>УТ000051020</t>
  </si>
  <si>
    <t>Коврик компьютерный H8 25x29, PUBG Сковородка</t>
  </si>
  <si>
    <t>УТ000042947</t>
  </si>
  <si>
    <t>Коврик компьютерный H8 25x29, Воин</t>
  </si>
  <si>
    <t>УТ000051018</t>
  </si>
  <si>
    <t>Коврик компьютерный H8 25x29, ЗИЛ</t>
  </si>
  <si>
    <t>УТ000057074</t>
  </si>
  <si>
    <t>Коврик компьютерный H8 25x29, Клубника</t>
  </si>
  <si>
    <t>УТ000057077</t>
  </si>
  <si>
    <t>Коврик компьютерный K9 30x80, RZTD</t>
  </si>
  <si>
    <t>УТ000051026</t>
  </si>
  <si>
    <t>Коврик компьютерный K9 30x80, Наруто</t>
  </si>
  <si>
    <t>УТ000051025</t>
  </si>
  <si>
    <t>Коврик компьютерный K9 30x80, Снайпер</t>
  </si>
  <si>
    <t>УТ000041296</t>
  </si>
  <si>
    <t>Коврик компьютерный VS Танки Рис.5 (194*233*3)</t>
  </si>
  <si>
    <t>УТ000041297</t>
  </si>
  <si>
    <t>Коврик компьютерный VS Танки Рис.6 (194*233*3)</t>
  </si>
  <si>
    <t>УТ000041298</t>
  </si>
  <si>
    <t>Коврик компьютерный VS Танки Рис.7 (194*233*3)</t>
  </si>
  <si>
    <t xml:space="preserve"> Проводные мыши</t>
  </si>
  <si>
    <t>УТ000002221</t>
  </si>
  <si>
    <t>Комплект OXION мышь проводная+коврик  (OммP03)</t>
  </si>
  <si>
    <t>УТ000002219</t>
  </si>
  <si>
    <t>Комплект OXION мышь проводная+коврик (OммP01)</t>
  </si>
  <si>
    <t>УТ000034481</t>
  </si>
  <si>
    <t>Мышь беспроводная Perfeo Parad, 3 кн, 1000 DPI, USB, бело-красный (PF-953-WOP-W/R)</t>
  </si>
  <si>
    <t>УТ000027597</t>
  </si>
  <si>
    <t>Мышь проводная A4TECH V-Track Padless N-60F</t>
  </si>
  <si>
    <t>УТ000021863</t>
  </si>
  <si>
    <t>Мышь проводная Defender Datum MS-980 черный</t>
  </si>
  <si>
    <t>УТ000032549</t>
  </si>
  <si>
    <t>Мышь проводная Defender Expansion MB-753</t>
  </si>
  <si>
    <t>УТ000034169</t>
  </si>
  <si>
    <t>Мышь проводная Defender Guide MB-751 черный,3 кнопок, 1000 dpi</t>
  </si>
  <si>
    <t>УТ000032558</t>
  </si>
  <si>
    <t>Мышь проводная Defender HIT MB-530 подсветка (3кн.черная)</t>
  </si>
  <si>
    <t>УТ000029060</t>
  </si>
  <si>
    <t>Мышь проводная Defender MM-340 черный+синий</t>
  </si>
  <si>
    <t>УТ000022782</t>
  </si>
  <si>
    <t>Мышь проводная HAVIT HV-MS671 USB, синяя</t>
  </si>
  <si>
    <t>УТ000017998</t>
  </si>
  <si>
    <t>Мышь проводная Perfeo Profil (4кн, USB, черная) (PF-383-OP-B)</t>
  </si>
  <si>
    <t>УТ000040490</t>
  </si>
  <si>
    <t>Мышь проводная SmartBuy 215 ONE USB Black</t>
  </si>
  <si>
    <t>УТ000047921</t>
  </si>
  <si>
    <t>Мышь проводная SmartBuy 216 ONE USB Black</t>
  </si>
  <si>
    <t>УТ000056731</t>
  </si>
  <si>
    <t>Мышь проводная SmartBuy 288G USB серый металлик, с подсветкой беззвучная</t>
  </si>
  <si>
    <t>УТ000056732</t>
  </si>
  <si>
    <t>Мышь проводная SmartBuy 288K USB чёрная, с подсветкой беззвучная</t>
  </si>
  <si>
    <t>УТ000003408</t>
  </si>
  <si>
    <t>Мышь проводная Smartbuy 320 Pirate Ship (SBM-320-PS)</t>
  </si>
  <si>
    <t>00410059776</t>
  </si>
  <si>
    <t>Мышь проводная SmartBuy 325 USB Black</t>
  </si>
  <si>
    <t>УТ000000152</t>
  </si>
  <si>
    <t>Мышь проводная SmartBuy 325 USB Blue</t>
  </si>
  <si>
    <t>00410059777</t>
  </si>
  <si>
    <t>Мышь проводная SmartBuy 325 USB Red</t>
  </si>
  <si>
    <t>00410059778</t>
  </si>
  <si>
    <t>Мышь проводная SmartBuy 325 USB Yellow</t>
  </si>
  <si>
    <t>УТ000009788</t>
  </si>
  <si>
    <t>Мышь проводная SmartBuy 334 ONE USB Black с подсветкой</t>
  </si>
  <si>
    <t>УТ000009787</t>
  </si>
  <si>
    <t>Мышь проводная SmartBuy 334 ONE USB White с подсветкой</t>
  </si>
  <si>
    <t>УТ000009790</t>
  </si>
  <si>
    <t>Мышь проводная SmartBuy 338 ONE USB Black с подсветкой</t>
  </si>
  <si>
    <t>УТ000009789</t>
  </si>
  <si>
    <t>Мышь проводная SmartBuy 338 ONE USB White с подсветкой</t>
  </si>
  <si>
    <t>УТ000009791</t>
  </si>
  <si>
    <t>Мышь проводная SmartBuy 339 ONE USB Black</t>
  </si>
  <si>
    <t>УТ000017128</t>
  </si>
  <si>
    <t>Мышь проводная SmartBuy 349 USB  с подсветкой серая</t>
  </si>
  <si>
    <t>УТ000054125</t>
  </si>
  <si>
    <t>Мышь проводная SmartBuy ONE 212-K USB чёрная</t>
  </si>
  <si>
    <t>УТ000020196</t>
  </si>
  <si>
    <t>Мышь проводная SmartBuy ONE 214-K USB чёрная</t>
  </si>
  <si>
    <t>УТ000041067</t>
  </si>
  <si>
    <t>Мышь проводная SmartBuy ONE 265-K USB красная беззвучная</t>
  </si>
  <si>
    <t>УТ000041066</t>
  </si>
  <si>
    <t>Мышь проводная SmartBuy ONE 265-K USB чёрная беззвучная</t>
  </si>
  <si>
    <t>УТ000042856</t>
  </si>
  <si>
    <t>Мышь проводная SmartBuy ONE 280 USB бело-серая беззвучная</t>
  </si>
  <si>
    <t>УТ000042855</t>
  </si>
  <si>
    <t>Мышь проводная SmartBuy ONE 280 USB чёрная беззвучная</t>
  </si>
  <si>
    <t>УТ000007860</t>
  </si>
  <si>
    <t>Мышь проводная SmartBuy ONE 329 USB чёрно-жёлтая</t>
  </si>
  <si>
    <t>УТ000007861</t>
  </si>
  <si>
    <t>Мышь проводная SmartBuy ONE 329 USB чёрно-серая</t>
  </si>
  <si>
    <t>УТ000029043</t>
  </si>
  <si>
    <t>Мышь проводная SmartBuy ONE 352 USB белая</t>
  </si>
  <si>
    <t>УТ000023129</t>
  </si>
  <si>
    <t>Мышь проводная SmartBuy ONE 352 USB чёрная</t>
  </si>
  <si>
    <t>УТ000023126</t>
  </si>
  <si>
    <t>Мышь проводная SmartBuy ONE 352 USB чёрно-зелёная</t>
  </si>
  <si>
    <t>УТ000023127</t>
  </si>
  <si>
    <t>Мышь проводная SmartBuy ONE 352 USB чёрно-красная</t>
  </si>
  <si>
    <t>УТ000023128</t>
  </si>
  <si>
    <t>Мышь проводная SmartBuy ONE 352 USB чёрно-синяя</t>
  </si>
  <si>
    <t xml:space="preserve"> Устройства с питанием от USB</t>
  </si>
  <si>
    <t>УТ000057995</t>
  </si>
  <si>
    <t>Светильник USB Dream C5 цена за шт</t>
  </si>
  <si>
    <t>УТ000055394</t>
  </si>
  <si>
    <t>Светодиодный USB светильник 3 Led, 5В 1,5 Вт, 60мм</t>
  </si>
  <si>
    <t>УТ000055393</t>
  </si>
  <si>
    <t>Светодиодный USB светильник 8 Led, 5В 2,5Вт, 100мм</t>
  </si>
  <si>
    <t>УТ000057641</t>
  </si>
  <si>
    <t>Светодиодный USB светильник C6 3 LED COOL ( холодный свет) DREAM</t>
  </si>
  <si>
    <t>УТ000057650</t>
  </si>
  <si>
    <t>Светодиодный USB светильник C6 8 LED COOL ( холодный свет) DREAM</t>
  </si>
  <si>
    <t xml:space="preserve"> Аксессуары для мобильных устройств</t>
  </si>
  <si>
    <t xml:space="preserve"> Кабеля для зарядок, переходники</t>
  </si>
  <si>
    <t xml:space="preserve"> Кабель для зарядки Type-C - Type-C, Type-C - Lightning</t>
  </si>
  <si>
    <t>УТ000057875</t>
  </si>
  <si>
    <t>Кабель Type-C - Lightning 20W 3.1A 1200mm MRM PD88L чёрный</t>
  </si>
  <si>
    <t>УТ000047151</t>
  </si>
  <si>
    <t>Кабель Type-C - Lightning Borofone BX51, белый</t>
  </si>
  <si>
    <t>УТ000047115</t>
  </si>
  <si>
    <t>Кабель Type-C - Lightning Borofone BX51, черный</t>
  </si>
  <si>
    <t>УТ000057878</t>
  </si>
  <si>
    <t>Кабель Type-C - Type-C 60W 6A 1200mm MRM PD88T белый</t>
  </si>
  <si>
    <t>УТ000057877</t>
  </si>
  <si>
    <t>Кабель Type-C - Type-C 60W 6A 1200mm MRM PD88T чёрный</t>
  </si>
  <si>
    <t>УТ000047121</t>
  </si>
  <si>
    <t>Кабель Type-C - Type-C Borofone BX19, 60W, белый</t>
  </si>
  <si>
    <t>УТ000048502</t>
  </si>
  <si>
    <t>Кабель Type-C - Type-C Borofone BX51, 1м, 60W, чёрный</t>
  </si>
  <si>
    <t>УТ000058379</t>
  </si>
  <si>
    <t>Кабель Type-C - Type-C Borofone BX70, 1м, 60W, силикон, белый</t>
  </si>
  <si>
    <t>УТ000053254</t>
  </si>
  <si>
    <t>Кабель Type-C - Type-C Borofone BX80, белый</t>
  </si>
  <si>
    <t>УТ000053255</t>
  </si>
  <si>
    <t>Кабель Type-C - Type-C Borofone BX80, чёрный</t>
  </si>
  <si>
    <t>УТ000058383</t>
  </si>
  <si>
    <t>Кабель Type-C - Type-C Borofone BX91, 1м, белый, 3.0A, PD60W</t>
  </si>
  <si>
    <t>УТ000059000</t>
  </si>
  <si>
    <t>Кабель Type-C - Type-C HOCO X37 белый</t>
  </si>
  <si>
    <t>УТ000053260</t>
  </si>
  <si>
    <t>Кабель Type-C - Type-C HOCO X83, 60W, чёрный</t>
  </si>
  <si>
    <t>УТ000052259</t>
  </si>
  <si>
    <t>Кабель Type-C - Type-C HOCO X88, 1м, силикон, чёрный</t>
  </si>
  <si>
    <t>УТ000056437</t>
  </si>
  <si>
    <t>Кабель Type-C - Type-C HOCO X96, 1м, 60W, белый</t>
  </si>
  <si>
    <t>УТ000056436</t>
  </si>
  <si>
    <t>Кабель Type-C - Type-C HOCO X96, 1м, 60W, чёрный</t>
  </si>
  <si>
    <t xml:space="preserve"> Кабель для зарядки USB - iPhone, IPad</t>
  </si>
  <si>
    <t xml:space="preserve"> Кабель для зарядки Lightning, 8pin</t>
  </si>
  <si>
    <t>УТ000035244</t>
  </si>
  <si>
    <t>Кабель USB - Lightning Borofone BX14, 3м, белый</t>
  </si>
  <si>
    <t>УТ000039749</t>
  </si>
  <si>
    <t>Кабель USB - Lightning Borofone BX16, белый</t>
  </si>
  <si>
    <t>УТ000036206</t>
  </si>
  <si>
    <t>Кабель USB - Lightning Borofone BX16, черный</t>
  </si>
  <si>
    <t>УТ000047636</t>
  </si>
  <si>
    <t>Кабель USB - Lightning Borofone BX18, 3м белый</t>
  </si>
  <si>
    <t>УТ000034122</t>
  </si>
  <si>
    <t>Кабель USB - Lightning Borofone BX19, черный</t>
  </si>
  <si>
    <t>УТ000034508</t>
  </si>
  <si>
    <t>Кабель USB - Lightning Borofone BX25, оплетка нейлон, белый</t>
  </si>
  <si>
    <t>УТ000058981</t>
  </si>
  <si>
    <t>Кабель USB - Lightning Borofone BX32, 0,25м, оплетка нейлон, чёрный</t>
  </si>
  <si>
    <t>УТ000045035</t>
  </si>
  <si>
    <t>Кабель USB - Lightning Borofone BX41, магнитный, черный</t>
  </si>
  <si>
    <t>УТ000045047</t>
  </si>
  <si>
    <t>Кабель USB - Lightning Borofone BX51, белый</t>
  </si>
  <si>
    <t>УТ000045036</t>
  </si>
  <si>
    <t>Кабель USB - Lightning Borofone BX51, черный</t>
  </si>
  <si>
    <t>УТ000053315</t>
  </si>
  <si>
    <t>Кабель USB - Lightning Borofone BX70, силикон черный</t>
  </si>
  <si>
    <t>УТ000053318</t>
  </si>
  <si>
    <t>Кабель USB - Lightning Borofone BX80, белый</t>
  </si>
  <si>
    <t>УТ000051869</t>
  </si>
  <si>
    <t>Кабель USB - Lightning Borofone BX81, диаметр 6mm, черный</t>
  </si>
  <si>
    <t>УТ000052067</t>
  </si>
  <si>
    <t>Кабель USB - Lightning Borofone BX85, 1м, плоский, белый</t>
  </si>
  <si>
    <t>УТ000052336</t>
  </si>
  <si>
    <t>Кабель USB - Lightning Dream PD03, белый</t>
  </si>
  <si>
    <t>УТ000041218</t>
  </si>
  <si>
    <t>Кабель USB - Lightning Dream U40, магнитный, красный</t>
  </si>
  <si>
    <t>УТ000033981</t>
  </si>
  <si>
    <t>Кабель USB - Lightning HOCO S4 (дисплей), красный</t>
  </si>
  <si>
    <t>УТ000028887</t>
  </si>
  <si>
    <t>Кабель USB - Lightning HOCO X1, 3м, белый</t>
  </si>
  <si>
    <t>УТ000027627</t>
  </si>
  <si>
    <t>Кабель USB - Lightning HOCO X1, белый</t>
  </si>
  <si>
    <t>УТ000029322</t>
  </si>
  <si>
    <t>Кабель USB - Lightning HOCO X13, черный</t>
  </si>
  <si>
    <t>УТ000031873</t>
  </si>
  <si>
    <t>Кабель USB - Lightning HOCO X14, 2м, красный</t>
  </si>
  <si>
    <t>УТ000026062</t>
  </si>
  <si>
    <t>Кабель USB - Lightning HOCO X20, 2м, белый</t>
  </si>
  <si>
    <t>УТ000030887</t>
  </si>
  <si>
    <t>Кабель USB - Lightning HOCO X25, силикон белый</t>
  </si>
  <si>
    <t>УТ000035213</t>
  </si>
  <si>
    <t>Кабель USB - Lightning HOCO X35, 0,25м, черный</t>
  </si>
  <si>
    <t>УТ000058989</t>
  </si>
  <si>
    <t>Кабель USB - Lightning HOCO X37, 0,5м, 2.4A, силикон, белый</t>
  </si>
  <si>
    <t>УТ000035214</t>
  </si>
  <si>
    <t>Кабель USB - Lightning HOCO X37, 2.4A, силикон, белый</t>
  </si>
  <si>
    <t>УТ000052437</t>
  </si>
  <si>
    <t>Кабель USB - Lightning HOCO X83, белый</t>
  </si>
  <si>
    <t>УТ000052070</t>
  </si>
  <si>
    <t>Кабель USB - Lightning HOCO X88, силикон белый</t>
  </si>
  <si>
    <t>УТ000052069</t>
  </si>
  <si>
    <t>Кабель USB - Lightning HOCO X88, силикон черный</t>
  </si>
  <si>
    <t>УТ000056015</t>
  </si>
  <si>
    <t>Кабель USB - Lightning HOCO X96, черный</t>
  </si>
  <si>
    <t>УТ000043052</t>
  </si>
  <si>
    <t>Коннектор Lightning для магнитного кабеля</t>
  </si>
  <si>
    <t xml:space="preserve"> Кабель для зарядки для iPhone 4, 30pin</t>
  </si>
  <si>
    <t>УТ000039759</t>
  </si>
  <si>
    <t>Кабель USB-30pin HOCO X23, белый</t>
  </si>
  <si>
    <t>УТ000019752</t>
  </si>
  <si>
    <t>Кабель USB-iPhone 4 1,5м на катушке</t>
  </si>
  <si>
    <t>УТ000014884</t>
  </si>
  <si>
    <t>Кабель USB-iPhone 4 плоский, на катушке</t>
  </si>
  <si>
    <t xml:space="preserve"> Кабель для зарядки USB - microUSB</t>
  </si>
  <si>
    <t>УТ000036220</t>
  </si>
  <si>
    <t>Кабель USB - MicroUSB Borofone BX14, 3м белый</t>
  </si>
  <si>
    <t>УТ000032531</t>
  </si>
  <si>
    <t>Кабель USB - MicroUSB Borofone BX16, черный</t>
  </si>
  <si>
    <t>УТ000034144</t>
  </si>
  <si>
    <t>Кабель USB - MicroUSB Borofone BX25, оплетка нейлон, черный</t>
  </si>
  <si>
    <t>УТ000055749</t>
  </si>
  <si>
    <t>Кабель USB - MicroUSB Borofone BX47, черный</t>
  </si>
  <si>
    <t>УТ000045888</t>
  </si>
  <si>
    <t>Кабель USB - MicroUSB Borofone BX59, силикон белый-золото</t>
  </si>
  <si>
    <t>УТ000045889</t>
  </si>
  <si>
    <t>Кабель USB - MicroUSB Borofone BX60, оплетка нейлон, белый</t>
  </si>
  <si>
    <t>УТ000045890</t>
  </si>
  <si>
    <t>Кабель USB - MicroUSB Borofone BX60, оплетка нейлон, красный</t>
  </si>
  <si>
    <t>УТ000049956</t>
  </si>
  <si>
    <t>Кабель USB - MicroUSB Borofone BX61, оплетка, черный</t>
  </si>
  <si>
    <t>УТ000052441</t>
  </si>
  <si>
    <t>Кабель USB - MicroUSB Borofone BX70, силикон белый</t>
  </si>
  <si>
    <t>УТ000057461</t>
  </si>
  <si>
    <t>Кабель USB - MicroUSB Borofone BX82,силикон, белый</t>
  </si>
  <si>
    <t>УТ000052072</t>
  </si>
  <si>
    <t>Кабель USB - MicroUSB Borofone BX84, белый</t>
  </si>
  <si>
    <t>УТ000053245</t>
  </si>
  <si>
    <t>Кабель USB - MicroUSB Borofone BX85, плоский, чёрный</t>
  </si>
  <si>
    <t>УТ000057462</t>
  </si>
  <si>
    <t>Кабель USB - MicroUSB Borofone BX86, белый</t>
  </si>
  <si>
    <t>УТ000057463</t>
  </si>
  <si>
    <t>Кабель USB - MicroUSB Borofone BX86, чёрный</t>
  </si>
  <si>
    <t>УТ000049636</t>
  </si>
  <si>
    <t>Кабель USB - MicroUSB Dream BX14, 1м белый</t>
  </si>
  <si>
    <t>УТ000053153</t>
  </si>
  <si>
    <t>Кабель USB - MicroUSB Dream CB01, 0.3м черный</t>
  </si>
  <si>
    <t>УТ000052337</t>
  </si>
  <si>
    <t>Кабель USB - MicroUSB Dream P8, 1м белый</t>
  </si>
  <si>
    <t>УТ000052338</t>
  </si>
  <si>
    <t>Кабель USB - MicroUSB Dream S6, 1м белый</t>
  </si>
  <si>
    <t>УТ000040451</t>
  </si>
  <si>
    <t>Кабель USB - microUSB Dream U40, магнитный, 1м, черный</t>
  </si>
  <si>
    <t>УТ000041353</t>
  </si>
  <si>
    <t>Кабель USB - microUSB Dream U50, магнитный, угловой, черный, техпак</t>
  </si>
  <si>
    <t>УТ000052341</t>
  </si>
  <si>
    <t>Кабель USB - MicroUSB Dream X5, 1м белый</t>
  </si>
  <si>
    <t>УТ000052342</t>
  </si>
  <si>
    <t>Кабель USB - MicroUSB Dream X5, 1м черный</t>
  </si>
  <si>
    <t>УТ000030874</t>
  </si>
  <si>
    <t>Кабель USB - MicroUSB HOCO U48, черный</t>
  </si>
  <si>
    <t>УТ000028513</t>
  </si>
  <si>
    <t>Кабель USB - MicroUSB HOCO X13, черный</t>
  </si>
  <si>
    <t>УТ000026056</t>
  </si>
  <si>
    <t>Кабель USB - MicroUSB HOCO X14, 2м, ткань, черный+красный</t>
  </si>
  <si>
    <t>УТ000027631</t>
  </si>
  <si>
    <t>Кабель USB - MicroUSB HOCO X20, 1м, силикон, белый</t>
  </si>
  <si>
    <t>УТ000026063</t>
  </si>
  <si>
    <t>Кабель USB - MicroUSB HOCO X20, 1м, силикон, чёрный</t>
  </si>
  <si>
    <t>УТ000028898</t>
  </si>
  <si>
    <t>Кабель USB - MicroUSB HOCO X20, 2м, силикон, чёрный</t>
  </si>
  <si>
    <t>УТ000054343</t>
  </si>
  <si>
    <t>Кабель USB - MicroUSB HOCO X21 plus, 0,25м, красный</t>
  </si>
  <si>
    <t>УТ000031878</t>
  </si>
  <si>
    <t>Кабель USB - MicroUSB HOCO X21 SILICONE, белый</t>
  </si>
  <si>
    <t>УТ000031879</t>
  </si>
  <si>
    <t>Кабель USB - MicroUSB HOCO X21 SILICONE, красный</t>
  </si>
  <si>
    <t>УТ000031552</t>
  </si>
  <si>
    <t>Кабель USB - MicroUSB HOCO X26, красный</t>
  </si>
  <si>
    <t>УТ000035465</t>
  </si>
  <si>
    <t>Кабель USB - MicroUSB HOCO X29, 1м, силикон, белый</t>
  </si>
  <si>
    <t>УТ000035220</t>
  </si>
  <si>
    <t>Кабель USB - MicroUSB HOCO X33, 1м, силикон, 4A, белый</t>
  </si>
  <si>
    <t>УТ000035221</t>
  </si>
  <si>
    <t>Кабель USB - MicroUSB HOCO X33, 1м, силикон, 4A, чёрный</t>
  </si>
  <si>
    <t>УТ000034524</t>
  </si>
  <si>
    <t>Кабель USB - MicroUSB HOCO X34 Surpass, длинный штекер, плоский провод, 1м, 2.4А, красный</t>
  </si>
  <si>
    <t>УТ000058996</t>
  </si>
  <si>
    <t>Кабель USB - MicroUSB HOCO X37, 0,5м, силикон, белый</t>
  </si>
  <si>
    <t>УТ000037039</t>
  </si>
  <si>
    <t>Кабель USB - MicroUSB HOCO X37, 1м, силикон, белый</t>
  </si>
  <si>
    <t>УТ000036154</t>
  </si>
  <si>
    <t>Кабель USB - MicroUSB HOCO X40, плоский, черный</t>
  </si>
  <si>
    <t>УТ000047639</t>
  </si>
  <si>
    <t>Кабель USB - MicroUSB HOCO X53, белый</t>
  </si>
  <si>
    <t>УТ000048114</t>
  </si>
  <si>
    <t>Кабель USB - MicroUSB HOCO X53, черный</t>
  </si>
  <si>
    <t>УТ000052075</t>
  </si>
  <si>
    <t>Кабель USB - MicroUSB HOCO X83, 1м, силикон, белый</t>
  </si>
  <si>
    <t>УТ000056787</t>
  </si>
  <si>
    <t>Кабель USB - MicroUSB HOCO X90, 1м, белый</t>
  </si>
  <si>
    <t>УТ000056788</t>
  </si>
  <si>
    <t>Кабель USB - MicroUSB HOCO X90, 1м, чёрный</t>
  </si>
  <si>
    <t>УТ000050323</t>
  </si>
  <si>
    <t>Кабель USB - MicroUSB QC3.0 Dream DC01, 1м, белый</t>
  </si>
  <si>
    <t>УТ000050324</t>
  </si>
  <si>
    <t>Кабель USB - MicroUSB QC3.0 Dream DC01, 1м, черный</t>
  </si>
  <si>
    <t xml:space="preserve"> Кабель для зарядки USB - Type-C</t>
  </si>
  <si>
    <t>УТ000054941</t>
  </si>
  <si>
    <t>Кабель Type-C - Type-C Borofone BX85, 1м, плоский, белый 3.0A, PD60W</t>
  </si>
  <si>
    <t>УТ000054940</t>
  </si>
  <si>
    <t>Кабель Type-C - Type-C Borofone BX85, 1м, плоский, черный 3.0A, PD60W</t>
  </si>
  <si>
    <t>УТ000035275</t>
  </si>
  <si>
    <t>Кабель USB - Type-C Borofone BX17, 1м, чёрный</t>
  </si>
  <si>
    <t>УТ000037052</t>
  </si>
  <si>
    <t>Кабель USB - Type-C Borofone BX18, 3м, 3A, силикон, белый</t>
  </si>
  <si>
    <t>УТ000035279</t>
  </si>
  <si>
    <t>Кабель USB - Type-C Borofone BX21, 1м, оплетка ткань, 3.0A, серый</t>
  </si>
  <si>
    <t>УТ000034135</t>
  </si>
  <si>
    <t>Кабель USB - Type-C Borofone BX25, 1м, 3A, оплетка нейлон, белый</t>
  </si>
  <si>
    <t>УТ000035281</t>
  </si>
  <si>
    <t>Кабель USB - Type-C Borofone BX28, 3A, черный-красный</t>
  </si>
  <si>
    <t>УТ000043996</t>
  </si>
  <si>
    <t>Кабель USB - Type-C Borofone BX37, черный</t>
  </si>
  <si>
    <t>УТ000048503</t>
  </si>
  <si>
    <t>Кабель USB - Type-C Borofone BX43, 1м, 3A, силикон, белый</t>
  </si>
  <si>
    <t>УТ000053262</t>
  </si>
  <si>
    <t>Кабель USB - Type-C Borofone BX47, белый</t>
  </si>
  <si>
    <t>УТ000045399</t>
  </si>
  <si>
    <t>Кабель USB - Type-C Borofone BX51, ток до 3A, белый</t>
  </si>
  <si>
    <t>УТ000045398</t>
  </si>
  <si>
    <t>Кабель USB - Type-C Borofone BX51, ток до 3A, черный</t>
  </si>
  <si>
    <t>УТ000053265</t>
  </si>
  <si>
    <t>Кабель USB - Type-C Borofone BX70, 1м, белый</t>
  </si>
  <si>
    <t>УТ000052058</t>
  </si>
  <si>
    <t>Кабель USB - Type-C Borofone BX80, черный</t>
  </si>
  <si>
    <t>УТ000053266</t>
  </si>
  <si>
    <t>Кабель USB - Type-C Borofone BX82, красный</t>
  </si>
  <si>
    <t>УТ000055292</t>
  </si>
  <si>
    <t>Кабель USB - Type-C Borofone BX85, 1м, плоский, черный</t>
  </si>
  <si>
    <t>УТ000056020</t>
  </si>
  <si>
    <t>Кабель USB - Type-C Borofone BX86, 1м, черный</t>
  </si>
  <si>
    <t>УТ000056789</t>
  </si>
  <si>
    <t>Кабель USB - Type-C Borofone BX89,1м, зелёный 3.0A</t>
  </si>
  <si>
    <t>УТ000056791</t>
  </si>
  <si>
    <t>Кабель USB - Type-C Borofone BX89,1м, серый 3.0A</t>
  </si>
  <si>
    <t>УТ000055750</t>
  </si>
  <si>
    <t>Кабель USB - Type-C Borofone BX91, 1м, держатель кабеля, белый</t>
  </si>
  <si>
    <t>УТ000058149</t>
  </si>
  <si>
    <t>Кабель USB - Type-C Borofone BX93, 0.25м, 3А, 27W, белый</t>
  </si>
  <si>
    <t>УТ000059005</t>
  </si>
  <si>
    <t>Кабель USB - Type-C Borofone BX93, 0.25м, 3А,100W белый</t>
  </si>
  <si>
    <t>УТ000059007</t>
  </si>
  <si>
    <t>Кабель USB - Type-C Borofone BX94, 1м, силикон, 3A, серый</t>
  </si>
  <si>
    <t>УТ000050326</t>
  </si>
  <si>
    <t>Кабель USB - Type-C Dream BX14, черный</t>
  </si>
  <si>
    <t>УТ000040454</t>
  </si>
  <si>
    <t>Кабель USB - Type-C Dream U40, магнитный, черный</t>
  </si>
  <si>
    <t>УТ000043428</t>
  </si>
  <si>
    <t>Кабель USB - Type-C Dream U50, магнитный, угловой, серебро</t>
  </si>
  <si>
    <t>УТ000028510</t>
  </si>
  <si>
    <t>Кабель USB - Type-C HOCO X13, черный</t>
  </si>
  <si>
    <t>УТ000029895</t>
  </si>
  <si>
    <t>Кабель USB - Type-C HOCO X2, оплетка, нейлон, золото</t>
  </si>
  <si>
    <t>УТ000030295</t>
  </si>
  <si>
    <t>Кабель USB - Type-C HOCO X25, белый</t>
  </si>
  <si>
    <t>УТ000030296</t>
  </si>
  <si>
    <t>Кабель USB - Type-C HOCO X25, черный</t>
  </si>
  <si>
    <t>УТ000039543</t>
  </si>
  <si>
    <t>Кабель USB - Type-C HOCO X37 белый</t>
  </si>
  <si>
    <t>УТ000059001</t>
  </si>
  <si>
    <t>Кабель USB - Type-C HOCO X37, 0,5м белый</t>
  </si>
  <si>
    <t>УТ000059010</t>
  </si>
  <si>
    <t>Кабель USB - Type-C HOCO X73, чёрный</t>
  </si>
  <si>
    <t>УТ000053273</t>
  </si>
  <si>
    <t>Кабель USB - Type-C HOCO X84, 1м, силикон, диаметр 6mm, белый</t>
  </si>
  <si>
    <t>УТ000056796</t>
  </si>
  <si>
    <t>Кабель USB - Type-C HOCO X91 3м, ткань, чёрный 3.0A</t>
  </si>
  <si>
    <t>УТ000056021</t>
  </si>
  <si>
    <t>Кабель USB - Type-C HOCO X93, 1м, 3A, PD27Вт, белый</t>
  </si>
  <si>
    <t>УТ000059011</t>
  </si>
  <si>
    <t>Кабель USB - Type-C HOCO X94 1м, ткань, красный 3.0A</t>
  </si>
  <si>
    <t>УТ000059012</t>
  </si>
  <si>
    <t>Кабель USB - Type-C HOCO X94 1м, ткань, чёрный 3.0A</t>
  </si>
  <si>
    <t>УТ000055298</t>
  </si>
  <si>
    <t>Кабель USB - Type-C HOCO X96 3A, PD27Вт, черный</t>
  </si>
  <si>
    <t>УТ000059013</t>
  </si>
  <si>
    <t>Кабель USB - Type-C HOCO X96 6A, 0,25м, PD100Вт, белый</t>
  </si>
  <si>
    <t>УТ000050327</t>
  </si>
  <si>
    <t>Кабель USB - Type-C QC3.0 Dream C50, черный</t>
  </si>
  <si>
    <t>УТ000034587</t>
  </si>
  <si>
    <t>Кабель USB-Type-C Magnetic Cable магнитный</t>
  </si>
  <si>
    <t xml:space="preserve"> Коннекторы для магнитного кабеля</t>
  </si>
  <si>
    <t>УТ000040682</t>
  </si>
  <si>
    <t>Коннектор Lightning для магнитного кабеля Dream, техпак (упак. 5шт.)</t>
  </si>
  <si>
    <t>УТ000040677</t>
  </si>
  <si>
    <t>Коннектор MicroUSB для магнитного кабеля Dream N6</t>
  </si>
  <si>
    <t>УТ000040688</t>
  </si>
  <si>
    <t>Коннектор Type-C для магнитного кабеля Dream</t>
  </si>
  <si>
    <t xml:space="preserve"> Наборы кабелей для зарядки</t>
  </si>
  <si>
    <t>УТ000034125</t>
  </si>
  <si>
    <t>Кабель USB - Apple 8pin - MicroUSB - Type-C Borofone BX17, черный</t>
  </si>
  <si>
    <t>УТ000009414</t>
  </si>
  <si>
    <t>Кабель USB 2в1 (SAM TAB, MicroUSB) BS-414</t>
  </si>
  <si>
    <t>УТ000028509</t>
  </si>
  <si>
    <t>Кабель для зарядки Nokia 6101</t>
  </si>
  <si>
    <t>УТ000027634</t>
  </si>
  <si>
    <t>Переходник iPhone (8pin) штекер - 2 x iPhone (8pin) гнездо Hoco Dainty LS5, белый</t>
  </si>
  <si>
    <t>УТ000007096</t>
  </si>
  <si>
    <t>Переходник USB для зарядки сот.телефонов  (4 разъема) плоский кабель светящийся, цветные, упак.пакет</t>
  </si>
  <si>
    <t xml:space="preserve"> Переходники для подключения к TV</t>
  </si>
  <si>
    <t>УТ000058657</t>
  </si>
  <si>
    <t>Кабель Аудио/Видео штекер HDMI - штекер LIGHTNING 2м, OT-AVW49</t>
  </si>
  <si>
    <t>УТ000058658</t>
  </si>
  <si>
    <t>Кабель Аудио/Видео штекер HDMI - штекер TYPE-C 2м, OT-AVW49</t>
  </si>
  <si>
    <t xml:space="preserve"> Переходники для подключения наушников</t>
  </si>
  <si>
    <t xml:space="preserve"> Переходник Lightning</t>
  </si>
  <si>
    <t>УТ000057874</t>
  </si>
  <si>
    <t>Адаптер Lightning с выходом Audio aux и зарядки 8pin GL046</t>
  </si>
  <si>
    <t>УТ000043148</t>
  </si>
  <si>
    <t>Переходник Lightning штекер - 2 Lightning гнездо, EZRA AD02</t>
  </si>
  <si>
    <t>УТ000033668</t>
  </si>
  <si>
    <t>Переходник Lightning штекер - 2 x Lightning гнезда для зарядки и наушников GL-012</t>
  </si>
  <si>
    <t>УТ000037767</t>
  </si>
  <si>
    <t>Переходник Lightning штекер - 2 x Lightning гнезда для зарядки и наушников, KM-111</t>
  </si>
  <si>
    <t>УТ000047150</t>
  </si>
  <si>
    <t>Переходник Lightning штекер - 3,5 Jack гнездо</t>
  </si>
  <si>
    <t>УТ000038558</t>
  </si>
  <si>
    <t>Переходник Lightning штекер - 3,5 Jack гнездо Dream LA01 (Bluetooth) белый</t>
  </si>
  <si>
    <t>УТ000041206</t>
  </si>
  <si>
    <t>Переходник Lightning штекер - Lightning гнездо + 3,5 Jack гнездо Dream AC2  серебро</t>
  </si>
  <si>
    <t>УТ000050308</t>
  </si>
  <si>
    <t>Переходник Lightning штекер - Lightning гнездо + 3,5 Jack гнездо Dream AC2, черный</t>
  </si>
  <si>
    <t>УТ000052639</t>
  </si>
  <si>
    <t>Переходник Lightning штекер - Lightning гнездо + 3,5 Jack гнездо Dream C7</t>
  </si>
  <si>
    <t>УТ000037613</t>
  </si>
  <si>
    <t>Переходник Lightning штекер - Lightning гнездо + 3,5 Jack гнездо Hoco LS25, серебро</t>
  </si>
  <si>
    <t>УТ000045249</t>
  </si>
  <si>
    <t>Переходник-кабель Lightning - 3,5 Jack JH-023, 1м</t>
  </si>
  <si>
    <t xml:space="preserve"> Переходник Type-C</t>
  </si>
  <si>
    <t>УТ000049212</t>
  </si>
  <si>
    <t>Переходник Type-C штекер - 3,5 Jack гнездо, KY104, белый (упак.5 шт)</t>
  </si>
  <si>
    <t>УТ000049211</t>
  </si>
  <si>
    <t>Переходник Type-C штекер - 3,5 Jack гнездо, KY104, черный (упак.5 шт)</t>
  </si>
  <si>
    <t>УТ000058612</t>
  </si>
  <si>
    <t>Переходник Type-C штекер - 3,5 Jack гнездо, M40 (работает с телефоном Samsung)</t>
  </si>
  <si>
    <t>УТ000051711</t>
  </si>
  <si>
    <t>Переходник Type-C штекер - 3,5 Jack гнездо, белый, KY100</t>
  </si>
  <si>
    <t>УТ000052894</t>
  </si>
  <si>
    <t>Переходник Type-C штекер - 3,5 Jack штекер + Type-c разветвитель 2в1, черный CQ011</t>
  </si>
  <si>
    <t>УТ000045600</t>
  </si>
  <si>
    <t>Переходник Type-C штекер - Type-C гнездо + 3,5 Jack KY-174</t>
  </si>
  <si>
    <t>УТ000037419</t>
  </si>
  <si>
    <t>Переходник Type-C штекер - Type-C гнездо + 3,5 Jack KY-189</t>
  </si>
  <si>
    <t xml:space="preserve"> Переходники, картридеры, кабели  OTG</t>
  </si>
  <si>
    <t xml:space="preserve"> Переходники Lightning</t>
  </si>
  <si>
    <t>УТ000047147</t>
  </si>
  <si>
    <t>Переходник Lightning штекер - microUSB гнездо</t>
  </si>
  <si>
    <t>УТ000026196</t>
  </si>
  <si>
    <t>Переходник Lightning штекер - microUSB гнездо, металл</t>
  </si>
  <si>
    <t>УТ000058686</t>
  </si>
  <si>
    <t>Переходник Lightning/Type-C FC24 35W Fast Charging IOS</t>
  </si>
  <si>
    <t>УТ000042550</t>
  </si>
  <si>
    <t>Переходник OTG Lightning штекер - Type-C гнездо</t>
  </si>
  <si>
    <t xml:space="preserve"> Переходники microUSB</t>
  </si>
  <si>
    <t>УТ000029813</t>
  </si>
  <si>
    <t>Переходник OTG micro USB 3.0 штекер - USB 2.0 гнездо, провод 0,15м, пакет CU-1001 Dialog</t>
  </si>
  <si>
    <t>УТ000053949</t>
  </si>
  <si>
    <t>Переходник OTG micro USB штекер - USB гнездо, Dream G1</t>
  </si>
  <si>
    <t>УТ000052988</t>
  </si>
  <si>
    <t>Переходник OTG USB - Micro USB KY-168 белый</t>
  </si>
  <si>
    <t xml:space="preserve"> Переходники Type-C</t>
  </si>
  <si>
    <t>УТ000050309</t>
  </si>
  <si>
    <t>Адаптер Type-C - Type-C гнездо-гнездо, для удлинения кабеля  Dream B8</t>
  </si>
  <si>
    <t>УТ000056939</t>
  </si>
  <si>
    <t>Переходник OTG 2в1 Micro USB штекер, Type-C штекер - USB 2.0 MF</t>
  </si>
  <si>
    <t>УТ000057758</t>
  </si>
  <si>
    <t>Переходник OTG SK-08 2в1 Micro USB штекер, Type-C штекер - USB 2.0 MF</t>
  </si>
  <si>
    <t>УТ000049898</t>
  </si>
  <si>
    <t>Переходник OTG Type-C гнездо - USB 2.0 штекер, Dream C3</t>
  </si>
  <si>
    <t>УТ000056935</t>
  </si>
  <si>
    <t>Переходник OTG Type-C штекер - USB 2.0 MF</t>
  </si>
  <si>
    <t>УТ000058291</t>
  </si>
  <si>
    <t>Переходник OTG Type-C штекер - USB гнездо, 0.15м, SK-07</t>
  </si>
  <si>
    <t>УТ000047394</t>
  </si>
  <si>
    <t>Переходник Type-C штекер - microUSB гнездо OT-SMA09</t>
  </si>
  <si>
    <t>УТ000045314</t>
  </si>
  <si>
    <t>Переходник USB штекер - Type-C гнездо, Dream PD01</t>
  </si>
  <si>
    <t xml:space="preserve"> Провода питания, переходники для Samsung</t>
  </si>
  <si>
    <t>УТ000027182</t>
  </si>
  <si>
    <t>Переходник Samsung Galaxy Tab на USB</t>
  </si>
  <si>
    <t xml:space="preserve"> Смарт часы, фитнес браслеты</t>
  </si>
  <si>
    <t xml:space="preserve"> Смарт часы</t>
  </si>
  <si>
    <t>УТ000010816</t>
  </si>
  <si>
    <t>Смарт часы GP-02 (GPS) желтые</t>
  </si>
  <si>
    <t>УТ000020859</t>
  </si>
  <si>
    <t>Смарт часы GP-02 (GPS) синие</t>
  </si>
  <si>
    <t>УТ000027227</t>
  </si>
  <si>
    <t>Смарт часы GP-06 (GPS) черные</t>
  </si>
  <si>
    <t>УТ000046524</t>
  </si>
  <si>
    <t>Смарт часы Jet Sport SW-4C, IP67, аккум. 170 мА*ч, давление, кислород, калории, сон, сообщения, серебристый</t>
  </si>
  <si>
    <t>УТ000020397</t>
  </si>
  <si>
    <t>Смарт часы M05 (SIM, TF, камера, Wi-Fi, GPS, SOS) синие</t>
  </si>
  <si>
    <t>УТ000052581</t>
  </si>
  <si>
    <t>Смарт часы Watch DT Ultra, Оранжевый</t>
  </si>
  <si>
    <t>УТ000056934</t>
  </si>
  <si>
    <t>Смарт часы Watch X6 Max</t>
  </si>
  <si>
    <t xml:space="preserve"> Аксессуары для часов и браслетов</t>
  </si>
  <si>
    <t>УТ000043050</t>
  </si>
  <si>
    <t>Аккумулятор для Smart часов LQ-S1, 380 мАч Li-ion, черный</t>
  </si>
  <si>
    <t>УТ000048964</t>
  </si>
  <si>
    <t>Кабель для зарядки Apple Watch, Dream AW01</t>
  </si>
  <si>
    <t>УТ000036418</t>
  </si>
  <si>
    <t>Кабель для зарядки фитнес-браслета Mi Band 2 Dream</t>
  </si>
  <si>
    <t>УТ000036420</t>
  </si>
  <si>
    <t>Кабель для зарядки фитнес-браслета Mi Band 4 Dream</t>
  </si>
  <si>
    <t>УТ000047185</t>
  </si>
  <si>
    <t>Кабель для зарядки фитнес-браслета Mi Band 5 Dream</t>
  </si>
  <si>
    <t>УТ000040516</t>
  </si>
  <si>
    <t>Кабель для зарядки фитнес-браслета Xiaomi Mi Band 4</t>
  </si>
  <si>
    <t>УТ000040517</t>
  </si>
  <si>
    <t>Кабель для зарядки фитнес-браслета Xiaomi Mi Band 5</t>
  </si>
  <si>
    <t>УТ000048324</t>
  </si>
  <si>
    <t>Ремешок для Apple Watch 38-40, голубой</t>
  </si>
  <si>
    <t>УТ000048317</t>
  </si>
  <si>
    <t>Ремешок для Apple Watch 38-40, красный</t>
  </si>
  <si>
    <t>УТ000050118</t>
  </si>
  <si>
    <t>Ремешок для Apple Watch 38-40, металл, красный</t>
  </si>
  <si>
    <t>УТ000048319</t>
  </si>
  <si>
    <t>Ремешок для Apple Watch 38-40, пудровый</t>
  </si>
  <si>
    <t>УТ000048322</t>
  </si>
  <si>
    <t>Ремешок для Apple Watch 38-40, розовый</t>
  </si>
  <si>
    <t>УТ000048316</t>
  </si>
  <si>
    <t>Ремешок для Apple Watch 38-40, сиреневый</t>
  </si>
  <si>
    <t>УТ000048329</t>
  </si>
  <si>
    <t>Ремешок для Apple Watch 42-44, голубой</t>
  </si>
  <si>
    <t>УТ000048330</t>
  </si>
  <si>
    <t>Ремешок для Apple Watch 42-44, красный</t>
  </si>
  <si>
    <t>УТ000045184</t>
  </si>
  <si>
    <t>Ремешок для Xiaomi Mi Band 3/Mi Band 4 силиконовый, темно-зеленый, техпак</t>
  </si>
  <si>
    <t>УТ000034827</t>
  </si>
  <si>
    <t>Ремешок для Xiaomi Mi Band 3/Mi Band 4, белый</t>
  </si>
  <si>
    <t>УТ000039242</t>
  </si>
  <si>
    <t>Ремешок для Xiaomi Mi Band 3/Mi Band 4, бордовый</t>
  </si>
  <si>
    <t>УТ000042788</t>
  </si>
  <si>
    <t>Ремешок для Xiaomi Mi Band 3/Mi Band 4, голубой</t>
  </si>
  <si>
    <t>УТ000034829</t>
  </si>
  <si>
    <t>Ремешок для Xiaomi Mi Band 3/Mi Band 4, салатовый</t>
  </si>
  <si>
    <t>УТ000041373</t>
  </si>
  <si>
    <t>Ремешок для Xiaomi Mi Band 5, белый</t>
  </si>
  <si>
    <t>УТ000045810</t>
  </si>
  <si>
    <t>Ремешок для Xiaomi Mi Band 5, пудровый</t>
  </si>
  <si>
    <t>УТ000045809</t>
  </si>
  <si>
    <t>Ремешок для Xiaomi Mi Band 5, сиреневый</t>
  </si>
  <si>
    <t>УТ000042791</t>
  </si>
  <si>
    <t>Ремешок для Xiaomi Mi Band 5, темно-зеленый</t>
  </si>
  <si>
    <t>УТ000041372</t>
  </si>
  <si>
    <t>Ремешок для Xiaomi Mi Band 5, черный</t>
  </si>
  <si>
    <t>УТ000034746</t>
  </si>
  <si>
    <t>Ремешок для Xiaomi Mi Band силиконовый голубой</t>
  </si>
  <si>
    <t>УТ000034745</t>
  </si>
  <si>
    <t>Ремешок для Xiaomi Mi Band силиконовый зеленый</t>
  </si>
  <si>
    <t>УТ000046543</t>
  </si>
  <si>
    <t>Стекло защитное для Mi Band 4</t>
  </si>
  <si>
    <t xml:space="preserve"> Фитнес браслеты</t>
  </si>
  <si>
    <t>УТ000029732</t>
  </si>
  <si>
    <t>Фитнес-браслет B07</t>
  </si>
  <si>
    <t>УТ000027217</t>
  </si>
  <si>
    <t>Фитнес-браслет M2 (OT-SMS01) IP67 шагомер калории пульс мониторинг сна отслеживание активности</t>
  </si>
  <si>
    <t>УТ000049882</t>
  </si>
  <si>
    <t>Фитнес-браслет M7, черный</t>
  </si>
  <si>
    <t>УТ000027219</t>
  </si>
  <si>
    <t>Фитнес-браслет S2 (OT-SMS03) IP67 дисплей 0,42" шагомер расстояние калории пульс вибросигнал</t>
  </si>
  <si>
    <t xml:space="preserve"> Bluetooth адаптеры</t>
  </si>
  <si>
    <t xml:space="preserve"> Bluetooth AUX адаптеры</t>
  </si>
  <si>
    <t>УТ000025304</t>
  </si>
  <si>
    <t>Bluetooth AUX адаптер BT380 OT-PCB01</t>
  </si>
  <si>
    <t>УТ000025305</t>
  </si>
  <si>
    <t>Bluetooth AUX адаптер BT390 OT-PCB02</t>
  </si>
  <si>
    <t>УТ000025307</t>
  </si>
  <si>
    <t>Bluetooth AUX адаптер BT433 OT-PCB07</t>
  </si>
  <si>
    <t>УТ000045002</t>
  </si>
  <si>
    <t>Bluetooth AUX адаптер BT490 (Bluetooth)</t>
  </si>
  <si>
    <t>УТ000034553</t>
  </si>
  <si>
    <t>Bluetooth AUX адаптер Dream B01, черный</t>
  </si>
  <si>
    <t>УТ000044151</t>
  </si>
  <si>
    <t>Bluetooth AUX адаптер Dream B02, белый</t>
  </si>
  <si>
    <t>УТ000036303</t>
  </si>
  <si>
    <t>Bluetooth AUX адаптер Dream B02, черный</t>
  </si>
  <si>
    <t>УТ000034554</t>
  </si>
  <si>
    <t>Bluetooth AUX адаптер Dream B09, черный +</t>
  </si>
  <si>
    <t>УТ000050334</t>
  </si>
  <si>
    <t>Bluetooth AUX адаптер Dream BT-530</t>
  </si>
  <si>
    <t>УТ000045358</t>
  </si>
  <si>
    <t>Bluetooth AUX адаптер OT-PCB14</t>
  </si>
  <si>
    <t xml:space="preserve"> Bluetooth USB адаптеры</t>
  </si>
  <si>
    <t>УТ000055822</t>
  </si>
  <si>
    <t>Bluetooth USB адаптер W22</t>
  </si>
  <si>
    <t>УТ000046647</t>
  </si>
  <si>
    <t>Bluetooth адаптер USB, B14B (BT4.0)</t>
  </si>
  <si>
    <t>УТ000049390</t>
  </si>
  <si>
    <t>Bluetooth адаптер USB, BT-550/BT-610  (BT5.0)</t>
  </si>
  <si>
    <t>УТ000055162</t>
  </si>
  <si>
    <t>Bluetooth адаптер USB, BT580, золото</t>
  </si>
  <si>
    <t>УТ000055163</t>
  </si>
  <si>
    <t>Bluetooth адаптер USB, BT580, серебро</t>
  </si>
  <si>
    <t>УТ000036830</t>
  </si>
  <si>
    <t>Bluetooth адаптер USB, Dream B14A (BT4.0)</t>
  </si>
  <si>
    <t>УТ000058188</t>
  </si>
  <si>
    <t>Bluetooth адаптер USB, Dream B16 с кабелем AUX</t>
  </si>
  <si>
    <t>УТ000047186</t>
  </si>
  <si>
    <t>Bluetooth адаптер USB, Dream BT-560, черный-белый</t>
  </si>
  <si>
    <t>УТ000044588</t>
  </si>
  <si>
    <t>Bluetooth адаптер USB, Dream BT12, белый +</t>
  </si>
  <si>
    <t>УТ000048040</t>
  </si>
  <si>
    <t>Bluetooth адаптер USB, FOX (BT4.0)</t>
  </si>
  <si>
    <t>УТ000035540</t>
  </si>
  <si>
    <t>Bluetooth адаптер USB, OT-BTA01 OT-PCB09</t>
  </si>
  <si>
    <t>УТ000035542</t>
  </si>
  <si>
    <t>Bluetooth адаптер USB, OT-BTA03 OT-PCB11</t>
  </si>
  <si>
    <t>УТ000035543</t>
  </si>
  <si>
    <t>Bluetooth адаптер USB, OT-BTA04 OT-PCB12</t>
  </si>
  <si>
    <t>УТ000039631</t>
  </si>
  <si>
    <t>Bluetooth адаптер USB, OT-BTA05 OT-PCB13</t>
  </si>
  <si>
    <t>УТ000020014</t>
  </si>
  <si>
    <t>Bluetooth адаптер USB, OT-PCB04</t>
  </si>
  <si>
    <t>УТ000035541</t>
  </si>
  <si>
    <t>Bluetooth адаптер USB, OT-PCB10</t>
  </si>
  <si>
    <t xml:space="preserve"> Bluetooth приемники, передатчики, ресиверы</t>
  </si>
  <si>
    <t>УТ000057028</t>
  </si>
  <si>
    <t>Приемник Bluetooth 5.2 аудио-ресивер, MP3 проигрыватель, конвертер 2RCA, AUX, USB, NFC подключение, BLS-B21</t>
  </si>
  <si>
    <t xml:space="preserve"> Аккумуляторы для мобильных устройств</t>
  </si>
  <si>
    <t>УТ000004254</t>
  </si>
  <si>
    <t>Аккумулятор BL-4C 1200 mAh (900mAh)</t>
  </si>
  <si>
    <t>00410059592</t>
  </si>
  <si>
    <t>Аккумулятор BL-5C 1200 mAh (900mAh)</t>
  </si>
  <si>
    <t xml:space="preserve"> Внешние аккумуляторы, повер банк</t>
  </si>
  <si>
    <t xml:space="preserve"> Внешние аккумуляторы, ток заряда 2100мА</t>
  </si>
  <si>
    <t>УТ000055999</t>
  </si>
  <si>
    <t>Внешний аккумулятор Borofone BJ 3, 10000mAh, 2USB+Type-C, белый</t>
  </si>
  <si>
    <t>УТ000050565</t>
  </si>
  <si>
    <t>Внешний аккумулятор Borofone BJ 3, 10000mAh, 2USB+Type-C, черный</t>
  </si>
  <si>
    <t>УТ000051069</t>
  </si>
  <si>
    <t>Внешний аккумулятор Borofone BJ14B 30000mAh 2A, 2USB, Type-C, черный</t>
  </si>
  <si>
    <t>УТ000048487</t>
  </si>
  <si>
    <t>Внешний аккумулятор Borofone BJ17A, 20000mAh, черный</t>
  </si>
  <si>
    <t>УТ000054047</t>
  </si>
  <si>
    <t>Внешний аккумулятор Borofone BJ18, 20000mAh, USB+Type-C, черный</t>
  </si>
  <si>
    <t>УТ000050563</t>
  </si>
  <si>
    <t>Внешний аккумулятор Borofone BJ19, 10000mAh, USB+Type-C, PD, QC3.0  черный</t>
  </si>
  <si>
    <t>УТ000054049</t>
  </si>
  <si>
    <t>Внешний аккумулятор Borofone BJ19A, 20000mAh, USB+Type-C, PD, QC3.0 белый</t>
  </si>
  <si>
    <t>УТ000053216</t>
  </si>
  <si>
    <t>Внешний аккумулятор Borofone BJ19B, 30000mAh, USB+MicroUSB, PD20W, QC3.0  черный</t>
  </si>
  <si>
    <t>УТ000056736</t>
  </si>
  <si>
    <t>Внешний аккумулятор Borofone BJ19B, 30000mAh, USB+Type-C, PD, QC3.0 белый</t>
  </si>
  <si>
    <t>УТ000049940</t>
  </si>
  <si>
    <t>Внешний аккумулятор Borofone BJ20, 10000mAh, 1USB+Type-C, 4 кабеля, белый</t>
  </si>
  <si>
    <t>УТ000055224</t>
  </si>
  <si>
    <t>Внешний аккумулятор Borofone BJ22, 10000mAh, PD20W, USB+Type-C, черный</t>
  </si>
  <si>
    <t>УТ000056737</t>
  </si>
  <si>
    <t>Внешний аккумулятор Borofone BJ24, 10000mAh, белый</t>
  </si>
  <si>
    <t>УТ000051968</t>
  </si>
  <si>
    <t>Внешний аккумулятор Borofone BJ24A, 20000mAh, белый</t>
  </si>
  <si>
    <t>УТ000056738</t>
  </si>
  <si>
    <t>Внешний аккумулятор Borofone BJ27, 10000mAh, белый</t>
  </si>
  <si>
    <t>УТ000055227</t>
  </si>
  <si>
    <t>Внешний аккумулятор Borofone BJ33B, 30000mAh, USB+Type-C, белый</t>
  </si>
  <si>
    <t>УТ000055732</t>
  </si>
  <si>
    <t>Внешний аккумулятор Borofone BJ33D, 50000mAh, PD30Вт, USB+Type-C, белый</t>
  </si>
  <si>
    <t>УТ000057436</t>
  </si>
  <si>
    <t>Внешний аккумулятор Borofone BJ38 10000mAh 3A, 2USB, Type-C,белый</t>
  </si>
  <si>
    <t>УТ000057437</t>
  </si>
  <si>
    <t>Внешний аккумулятор Borofone BJ38 10000mAh 3A, 2USB, Type-C,чёрный</t>
  </si>
  <si>
    <t>УТ000055230</t>
  </si>
  <si>
    <t>Внешний аккумулятор Borofone BJ9A, 20000mAh, USB+Type-C, черный</t>
  </si>
  <si>
    <t>УТ000046718</t>
  </si>
  <si>
    <t>Внешний аккумулятор GOLF W21 10000mAh, черный</t>
  </si>
  <si>
    <t>УТ000057438</t>
  </si>
  <si>
    <t>Внешний аккумулятор HOCO 10000mAh, J101, QC3.0, PD 20W, белый</t>
  </si>
  <si>
    <t>УТ000055735</t>
  </si>
  <si>
    <t>Внешний аккумулятор HOCO 10000mAh, J101, QC3.0, PD 20W, чёрный</t>
  </si>
  <si>
    <t>УТ000056432</t>
  </si>
  <si>
    <t>Внешний аккумулятор HOCO 20000mAh, J101A, QC3.0, PD 3.0, белый</t>
  </si>
  <si>
    <t>УТ000056002</t>
  </si>
  <si>
    <t>Внешний аккумулятор HOCO 20000mAh, J108A, PD, QC3.0, белый</t>
  </si>
  <si>
    <t>УТ000047667</t>
  </si>
  <si>
    <t>Внешний аккумулятор HOCO 20000mAh, Q1A, PD, QC3.0, черный</t>
  </si>
  <si>
    <t>УТ000056743</t>
  </si>
  <si>
    <t>Внешний аккумулятор HOCO J87B, 30000mAh, USB+Type-C, дисплей, QC3.0  белый</t>
  </si>
  <si>
    <t>УТ000017560</t>
  </si>
  <si>
    <t>Внешний аккумулятор Oxion XN-1011 (2USB, 10000 mAh,2A, индикатор, антивандальное, резиновое покрытие) белый</t>
  </si>
  <si>
    <t>УТ000044848</t>
  </si>
  <si>
    <t>Внешний аккумулятор Perfeo 20000mAh + Micro usb, In Micro usb, Out USB 1A, 2.1A Black</t>
  </si>
  <si>
    <t>УТ000045049</t>
  </si>
  <si>
    <t>Внешний аккумулятор Perfeo 20000mAh + Micro usb, In Micro usb, Out USB 1A, 2.1A White</t>
  </si>
  <si>
    <t>УТ000053802</t>
  </si>
  <si>
    <t>Внешний аккумулятор POWER BANK Demaco DKK-A85 универсальный, 20000 mAh</t>
  </si>
  <si>
    <t>УТ000030016</t>
  </si>
  <si>
    <t>Внешний аккумулятор Remax RPP-28 Milk, 10000mAh (2*5500mAh), белый/желтый</t>
  </si>
  <si>
    <t>УТ000016910</t>
  </si>
  <si>
    <t>Внешний аккумулятор RITMIX RPB-10001L 10000mAh (2USB, 1A)</t>
  </si>
  <si>
    <t xml:space="preserve"> Гарнитура Hands Free, микрофоны петличные</t>
  </si>
  <si>
    <t xml:space="preserve"> Гарнитура bluetooth, Hands Free</t>
  </si>
  <si>
    <t>УТ000047706</t>
  </si>
  <si>
    <t>Гарнитура беспроводная Hands Free Bluetooth no name</t>
  </si>
  <si>
    <t>УТ000040970</t>
  </si>
  <si>
    <t>Гарнитура беспроводная Hands Free Borofone BC20 (Bluetooth), белый</t>
  </si>
  <si>
    <t>УТ000036204</t>
  </si>
  <si>
    <t>Гарнитура беспроводная Hands Free BOROFONE BC21, белый</t>
  </si>
  <si>
    <t>УТ000046404</t>
  </si>
  <si>
    <t>Гарнитура беспроводная Hands Free Borofone BC34 (Bluetooth), белый</t>
  </si>
  <si>
    <t>УТ000046405</t>
  </si>
  <si>
    <t>Гарнитура беспроводная Hands Free Borofone BC34 (Bluetooth), черный</t>
  </si>
  <si>
    <t>УТ000053897</t>
  </si>
  <si>
    <t>Гарнитура беспроводная Hands Free CarLive CR14 + FM-трансмиттер</t>
  </si>
  <si>
    <t>УТ000053896</t>
  </si>
  <si>
    <t>Гарнитура беспроводная Hands Free CarLive CR15 + FM-трансмиттер</t>
  </si>
  <si>
    <t>УТ000043696</t>
  </si>
  <si>
    <t>Гарнитура беспроводная Hands Free EZRA BE03</t>
  </si>
  <si>
    <t>УТ000031850</t>
  </si>
  <si>
    <t>Гарнитура беспроводная Hands Free HOCO E28, серый</t>
  </si>
  <si>
    <t>УТ000051877</t>
  </si>
  <si>
    <t>Гарнитура беспроводная Hands Free HOCO E57 (Bluetooth), черный</t>
  </si>
  <si>
    <t>УТ000058130</t>
  </si>
  <si>
    <t>Гарнитура беспроводная Hands Free HOCO E60 (Bluetooth), белый</t>
  </si>
  <si>
    <t>УТ000049942</t>
  </si>
  <si>
    <t>Гарнитура беспроводная Hands Free HOCO E64, белый</t>
  </si>
  <si>
    <t>УТ000049943</t>
  </si>
  <si>
    <t>Гарнитура беспроводная Hands Free HOCO E64, черный</t>
  </si>
  <si>
    <t>УТ000043987</t>
  </si>
  <si>
    <t>Гарнитура беспроводная вакуумная Hoco E39L, черный  Hands Free</t>
  </si>
  <si>
    <t xml:space="preserve"> Микрофоны петличные, для смартфонов</t>
  </si>
  <si>
    <t>УТ000042131</t>
  </si>
  <si>
    <t>Микрофон петличный GL-121, разъем Type-C, 6м</t>
  </si>
  <si>
    <t>УТ000057349</t>
  </si>
  <si>
    <t>Микрофон петличный беспроводной, разъем Lighnting OT-SML02</t>
  </si>
  <si>
    <t>УТ000057346</t>
  </si>
  <si>
    <t>Микрофон петличный разъем Jack 3.5, 1,5м OT-SML01</t>
  </si>
  <si>
    <t>УТ000057347</t>
  </si>
  <si>
    <t>Микрофон петличный разъем Lighnting, 1,5м OT-SML01</t>
  </si>
  <si>
    <t>УТ000057348</t>
  </si>
  <si>
    <t>Микрофон петличный разъем Type-C, 1,5м OT-SML01</t>
  </si>
  <si>
    <t>УТ000048383</t>
  </si>
  <si>
    <t>Микрофон петличный, для смартфона, штекер Jack 3.5 мм, 4 pin, длина 1,5 м, крепление на одежду</t>
  </si>
  <si>
    <t>УТ000048381</t>
  </si>
  <si>
    <t>Микрофон петличный, конденсаторный, штекер Lightning, длина 1,5 м, крепление на одежду</t>
  </si>
  <si>
    <t>УТ000048382</t>
  </si>
  <si>
    <t>Микрофон петличный, конденсаторный, штекер Type-C, длина 1,5 м, крепление на одежду</t>
  </si>
  <si>
    <t xml:space="preserve"> Зарядные устройства</t>
  </si>
  <si>
    <t xml:space="preserve"> Автомобильные зарядные устройства</t>
  </si>
  <si>
    <t xml:space="preserve"> Автомобильные зарядные устройства PD</t>
  </si>
  <si>
    <t>УТ000047847</t>
  </si>
  <si>
    <t>АЗУ на PD+USB Dream CH17 скоростная зарядка, чёрный</t>
  </si>
  <si>
    <t>УТ000046288</t>
  </si>
  <si>
    <t>АЗУ на PD+USB Dream CH18 скоростная зарядка, черно-белый</t>
  </si>
  <si>
    <t>УТ000055994</t>
  </si>
  <si>
    <t>АЗУ на PD+USB HOCO Z46A QC3.0 + PD20W серый</t>
  </si>
  <si>
    <t xml:space="preserve"> Автомобильные зарядные устройства USB</t>
  </si>
  <si>
    <t>УТ000034901</t>
  </si>
  <si>
    <t>АЗУ на 2 USB Dream C1 (LED индикатор)</t>
  </si>
  <si>
    <t>УТ000057648</t>
  </si>
  <si>
    <t>АЗУ на 2 USB Dream CH23 QC3.0 белый-золотой</t>
  </si>
  <si>
    <t>УТ000057647</t>
  </si>
  <si>
    <t>АЗУ на 2 USB Dream CH23 QC3.0 чёрно-белый</t>
  </si>
  <si>
    <t>УТ000044140</t>
  </si>
  <si>
    <t>АЗУ на 2 USB Dream HM01, черный</t>
  </si>
  <si>
    <t>УТ000039223</t>
  </si>
  <si>
    <t>АЗУ на 2 USB Dream S39 (LED), дисплей, черный</t>
  </si>
  <si>
    <t>УТ000040464</t>
  </si>
  <si>
    <t>АЗУ на 2 USB Dream SM07, белый</t>
  </si>
  <si>
    <t>УТ000041202</t>
  </si>
  <si>
    <t>АЗУ на 2 USB Dream SM09, совместим с ВАЗ</t>
  </si>
  <si>
    <t>УТ000029884</t>
  </si>
  <si>
    <t>АЗУ на 2 USB HOCO Z2A, белый</t>
  </si>
  <si>
    <t>УТ000058338</t>
  </si>
  <si>
    <t>АЗУ на 2 USB HOCO Z47A QC3.0, 20W чёрный</t>
  </si>
  <si>
    <t>УТ000054989</t>
  </si>
  <si>
    <t>АЗУ на USB Borofone BZ19A QC3.0, синий</t>
  </si>
  <si>
    <t>УТ000057649</t>
  </si>
  <si>
    <t>АЗУ на USB Dream CH23 QC3.0 белый-красный</t>
  </si>
  <si>
    <t>УТ000030640</t>
  </si>
  <si>
    <t>АЗУ на USB Dream CH7, черный 2,4А</t>
  </si>
  <si>
    <t>УТ000041331</t>
  </si>
  <si>
    <t>АЗУ на USB Dream SA01 QC3.0</t>
  </si>
  <si>
    <t>УТ000035733</t>
  </si>
  <si>
    <t>АЗУ на USB Dream SM03, бело-черный (QC3.0)</t>
  </si>
  <si>
    <t>УТ000045931</t>
  </si>
  <si>
    <t>АЗУ на USB FaisON HZ2 (2400mA, QC3.0) белый</t>
  </si>
  <si>
    <t>УТ000029879</t>
  </si>
  <si>
    <t>АЗУ на USB HOCO Z4 Quick Charge 2.0 (2100mA), алюминий, черный</t>
  </si>
  <si>
    <t>УТ000038161</t>
  </si>
  <si>
    <t>АЗУ на USB Ritmix RM-4124, белый</t>
  </si>
  <si>
    <t>УТ000017081</t>
  </si>
  <si>
    <t>АЗУ на USB пуля 1000mAh (упак. 5 шт.)</t>
  </si>
  <si>
    <t xml:space="preserve"> Автомобильные зарядные устройства для мобильных телефонов</t>
  </si>
  <si>
    <t>УТ000019278</t>
  </si>
  <si>
    <t>АЗУ SmartBuy Nova MKII (2.1A, +витой кабель для iPhone 4, 30pin)</t>
  </si>
  <si>
    <t xml:space="preserve"> Автомобильные зарядные устройства на PD + кабель Lightning</t>
  </si>
  <si>
    <t>УТ000057979</t>
  </si>
  <si>
    <t>АЗУ на PD+USB Dream CH21 скоростная зарядка, чёрный</t>
  </si>
  <si>
    <t xml:space="preserve"> Автомобильные зарядные устройства на PD + кабель Type-C</t>
  </si>
  <si>
    <t>УТ000058770</t>
  </si>
  <si>
    <t>АЗУ HOCO Z48 QC3.0, PD40W+ кабель Type-C-Type-C  метал серый</t>
  </si>
  <si>
    <t xml:space="preserve"> Автомобильные зарядные устройства на USB + кабель Lightning</t>
  </si>
  <si>
    <t>УТ000025018</t>
  </si>
  <si>
    <t>АЗУ SmartBuy Nitro (1A + витой кабель для iPhone 5,6,7,8) (SBP-1502-8-V)</t>
  </si>
  <si>
    <t>УТ000040326</t>
  </si>
  <si>
    <t>АЗУ на 2 USB HOCO Z12 (2400mA) + кабель Lightning, белый</t>
  </si>
  <si>
    <t>УТ000032222</t>
  </si>
  <si>
    <t>АЗУ на 2 USB HOCO Z2 (2400mA) + кабель Lightning, белый</t>
  </si>
  <si>
    <t>УТ000036111</t>
  </si>
  <si>
    <t>АЗУ на 2 USB HOCO Z27 (2400mA) + кабель Lightning, белый</t>
  </si>
  <si>
    <t>УТ000045417</t>
  </si>
  <si>
    <t>АЗУ с USB портом Belkin+кабель Lightning, белый</t>
  </si>
  <si>
    <t>УТ000026189</t>
  </si>
  <si>
    <t>АЗУ с USB портом Belkin+кабель Lightning, черный</t>
  </si>
  <si>
    <t xml:space="preserve"> Автомобильные зарядные устройства на USB + кабель MicroUSB</t>
  </si>
  <si>
    <t>УТ000017505</t>
  </si>
  <si>
    <t>АЗУ SmartBuy Nitro (USB, 1A, кабель microUSB) SBP-1501MC</t>
  </si>
  <si>
    <t>УТ000020653</t>
  </si>
  <si>
    <t>АЗУ SmartBuy Nitro (USB, 1A, кабель витой microUSB) (SBP-1501MC-V)</t>
  </si>
  <si>
    <t>УТ000030490</t>
  </si>
  <si>
    <t>АЗУ на 2 USB Belkin + кабель витой microUSB, черный</t>
  </si>
  <si>
    <t>УТ000048485</t>
  </si>
  <si>
    <t>АЗУ на 2 USB Borofone BZ14 + кабель Micro, черный</t>
  </si>
  <si>
    <t>УТ000057430</t>
  </si>
  <si>
    <t>АЗУ на 2 USB Borofone BZ21A QC3.0 + кабель MicroUSB, 36W, чёрный</t>
  </si>
  <si>
    <t>УТ000044410</t>
  </si>
  <si>
    <t>АЗУ на 2 USB FaisON FS-Z-416 + кабель microUSB (3400mA) белый</t>
  </si>
  <si>
    <t>УТ000050210</t>
  </si>
  <si>
    <t>АЗУ на 2 USB HOCO NZ4 (4800mA) QC 3.0 + кабель microUSB, черный</t>
  </si>
  <si>
    <t>УТ000031848</t>
  </si>
  <si>
    <t>АЗУ на 2 USB HOCO Z1 (2400mA) + кабель microUSB, белый</t>
  </si>
  <si>
    <t>УТ000034489</t>
  </si>
  <si>
    <t>АЗУ на 2 USB HOCO Z31 (3400mA) QC 3.0 + кабель microUSB, белый</t>
  </si>
  <si>
    <t>УТ000027942</t>
  </si>
  <si>
    <t>АЗУ на microUSB + 2 x USB SY-10, витой (2100mA)</t>
  </si>
  <si>
    <t>УТ000045415</t>
  </si>
  <si>
    <t>АЗУ на microUSB MRM-Power MR-86 + гнездо USB, витой, черный</t>
  </si>
  <si>
    <t>УТ000042922</t>
  </si>
  <si>
    <t>АЗУ на microUSB MRM-Power MR-87 + гнездо USB, витой, белый</t>
  </si>
  <si>
    <t>УТ000044639</t>
  </si>
  <si>
    <t>АЗУ на USB Borofone BZ12A QC3.0 + кабель MicroUSB, белый</t>
  </si>
  <si>
    <t>УТ000043017</t>
  </si>
  <si>
    <t>АЗУ с USB Belkin + кабель microUSB, черный</t>
  </si>
  <si>
    <t xml:space="preserve"> Автомобильные зарядные устройства на USB + кабель Type-C</t>
  </si>
  <si>
    <t>УТ000045419</t>
  </si>
  <si>
    <t>АЗУ на 2 USB Belkin + кабель Type-C, белый</t>
  </si>
  <si>
    <t>УТ000045418</t>
  </si>
  <si>
    <t>АЗУ на 2 USB Belkin + кабель Type-C, черный</t>
  </si>
  <si>
    <t>УТ000048071</t>
  </si>
  <si>
    <t>АЗУ на 2 USB HOCO Z36 (2400mA) + кабель Type-C, чёрный</t>
  </si>
  <si>
    <t>УТ000054990</t>
  </si>
  <si>
    <t>АЗУ на USB Borofone BZ18 + кабель Type-C, чёрный</t>
  </si>
  <si>
    <t>УТ000052023</t>
  </si>
  <si>
    <t>АЗУ на USB Borofone BZ19A + кабель Type-C, золото</t>
  </si>
  <si>
    <t>УТ000052019</t>
  </si>
  <si>
    <t>АЗУ на USB Borofone BZ19A QC3.0 + кабель Type-C, золото</t>
  </si>
  <si>
    <t>УТ000052020</t>
  </si>
  <si>
    <t>АЗУ на USB Borofone BZ19A QC3.0 + кабель Type-C, синий</t>
  </si>
  <si>
    <t>УТ000053212</t>
  </si>
  <si>
    <t>АЗУ на USB Borofone BZ19A QC3.0 + кабель Type-C, чёрный</t>
  </si>
  <si>
    <t xml:space="preserve"> Беспроводные зарядные устройства</t>
  </si>
  <si>
    <t>УТ000024099</t>
  </si>
  <si>
    <t>ЗУ беспроводное K-12 (5V 1A)</t>
  </si>
  <si>
    <t>УТ000025350</t>
  </si>
  <si>
    <t>ЗУ беспроводное K-17 (5V 1A)</t>
  </si>
  <si>
    <t>УТ000012536</t>
  </si>
  <si>
    <t>Универсальное беспроводное зарядное устройство (QI стандарт) белое (НБ`)</t>
  </si>
  <si>
    <t xml:space="preserve"> Сетевые зарядные устройства</t>
  </si>
  <si>
    <t xml:space="preserve"> Сетевые зарядные устройства PD</t>
  </si>
  <si>
    <t>УТ000058631</t>
  </si>
  <si>
    <t>СЗУ на  PD LP XQ35 PD20W 1USB White</t>
  </si>
  <si>
    <t>УТ000053954</t>
  </si>
  <si>
    <t>СЗУ на PD (гнездо Type-C) Dream PD01 3A 20W</t>
  </si>
  <si>
    <t>УТ000056058</t>
  </si>
  <si>
    <t>СЗУ на PD (гнездо Type-C) Dream PD10, 50W скоростная зарядка</t>
  </si>
  <si>
    <t>УТ000050316</t>
  </si>
  <si>
    <t>СЗУ на PD (гнездо Type-C) Dream PD8, скоростная зарядка 20W</t>
  </si>
  <si>
    <t>УТ000056048</t>
  </si>
  <si>
    <t>СЗУ на PD (гнездо Type-C) HOCO N32, 30W,QC3.0, белый</t>
  </si>
  <si>
    <t>УТ000055159</t>
  </si>
  <si>
    <t>СЗУ на PD (гнездо Type-C) PD25W</t>
  </si>
  <si>
    <t>УТ000053586</t>
  </si>
  <si>
    <t>СЗУ на PD 20W, белый MRM XQ50</t>
  </si>
  <si>
    <t>УТ000058204</t>
  </si>
  <si>
    <t>СЗУ на PD LP XQ35 PD20W 1USB Black</t>
  </si>
  <si>
    <t>УТ000058223</t>
  </si>
  <si>
    <t>СЗУ на PD SAM 25 W 3.0, белый</t>
  </si>
  <si>
    <t>УТ000056059</t>
  </si>
  <si>
    <t>СЗУ на PD+USB Dream PD4 QC3.0 20W DREAM</t>
  </si>
  <si>
    <t xml:space="preserve"> Сетевые зарядные устройства PD + кабель Lightning</t>
  </si>
  <si>
    <t>УТ000056032</t>
  </si>
  <si>
    <t>СЗУ на 2 PD (гнездо Type-C) BOROFONE BA76A, QC3.0 + кабель Type-C - Lightning, белый</t>
  </si>
  <si>
    <t>УТ000056043</t>
  </si>
  <si>
    <t>СЗУ на 2 PD (гнездо Type-C) HOCO C110A, QC3.0, 35W + кабель Type-C -  Lightning, белый</t>
  </si>
  <si>
    <t>УТ000047446</t>
  </si>
  <si>
    <t>СЗУ на PD (гнездо Type-C) + USB BOROFONE BA46A PD3.0 + кабель Type-C - Lightning, черный</t>
  </si>
  <si>
    <t>УТ000056041</t>
  </si>
  <si>
    <t>СЗУ на PD (гнездо Type-C) + USB BOROFONE BA78A, QC3.0, 20W + кабель Type-C - Lightning, белый</t>
  </si>
  <si>
    <t>УТ000045180</t>
  </si>
  <si>
    <t>СЗУ на PD (гнездо Type-C) BOROFONE BA38A PD3.0 + кабель Type-C - Lightning, белый</t>
  </si>
  <si>
    <t>УТ000053585</t>
  </si>
  <si>
    <t>СЗУ на PD 20W + кабель Type-C - Lightning, белый MRM XQ50</t>
  </si>
  <si>
    <t xml:space="preserve"> Сетевые зарядные устройства PD + кабель Type-C</t>
  </si>
  <si>
    <t>УТ000058778</t>
  </si>
  <si>
    <t>СЗУ HOCO N29 QC3.0, PD35W+ кабель Type-C-Type-C чёрный</t>
  </si>
  <si>
    <t>УТ000055313</t>
  </si>
  <si>
    <t>СЗУ на 2PD HOCO N35, (3000mA)  PD45Вт + кабель Type-C - Type-C, белый</t>
  </si>
  <si>
    <t>УТ000055311</t>
  </si>
  <si>
    <t>СЗУ на PD (гнездо Type-C) + USB BOROFONE BA75A, QC3.0, PD30Вт. + кабель Type-C, белый</t>
  </si>
  <si>
    <t>УТ000056030</t>
  </si>
  <si>
    <t>СЗУ на PD+USB HOCO C113A, QC3.0 65W + кабель Type-C - Type-C, белый</t>
  </si>
  <si>
    <t xml:space="preserve"> Сетевые зарядные устройства USB</t>
  </si>
  <si>
    <t>УТ000058159</t>
  </si>
  <si>
    <t>СЗУ на 2 USB BOROFONE BA23A белый</t>
  </si>
  <si>
    <t>УТ000032500</t>
  </si>
  <si>
    <t>СЗУ на 2 USB BOROFONE BA25A, черный</t>
  </si>
  <si>
    <t>УТ000044859</t>
  </si>
  <si>
    <t>СЗУ на 2 USB BOROFONE BA53A белый</t>
  </si>
  <si>
    <t>УТ000035233</t>
  </si>
  <si>
    <t>СЗУ на USB BOROFONE BA20A, черный</t>
  </si>
  <si>
    <t>УТ000057939</t>
  </si>
  <si>
    <t>СЗУ на USB BOROFONE BA36A QC3.0 белый</t>
  </si>
  <si>
    <t>УТ000049412</t>
  </si>
  <si>
    <t>СЗУ на USB BOROFONE BA52A огнестойкий, чёрный</t>
  </si>
  <si>
    <t>УТ000058158</t>
  </si>
  <si>
    <t>СЗУ на USB Borofone BAS14A, PD20Вт, QC3.0 черный</t>
  </si>
  <si>
    <t>УТ000048121</t>
  </si>
  <si>
    <t>СЗУ на USB BOROFONE BN1, черный</t>
  </si>
  <si>
    <t>УТ000017511</t>
  </si>
  <si>
    <t>СЗУ на USB Ritmix RM-003  (USB, 2A) , индикатор заряда</t>
  </si>
  <si>
    <t>УТ000051719</t>
  </si>
  <si>
    <t>СЗУ на USB S50 QC3.0, белый</t>
  </si>
  <si>
    <t>УТ000051718</t>
  </si>
  <si>
    <t>СЗУ на USB S50 QC3.0, чёрный</t>
  </si>
  <si>
    <t xml:space="preserve"> Сетевые зарядные устройства USB + кабель Lightning</t>
  </si>
  <si>
    <t>УТ000022967</t>
  </si>
  <si>
    <t>СЗУ на 2 USB Remaks RM7189 + кабель 8pin (2000mA) (*`)</t>
  </si>
  <si>
    <t>УТ000043999</t>
  </si>
  <si>
    <t>СЗУ на USB BOROFONE BA20A + кабель Lightning, черный</t>
  </si>
  <si>
    <t>УТ000049988</t>
  </si>
  <si>
    <t>СЗУ на USB BOROFONE BA49A + кабель  Lightning, белый</t>
  </si>
  <si>
    <t>УТ000042106</t>
  </si>
  <si>
    <t>СЗУ на USB iPade 10W + кабель iPad, Caution</t>
  </si>
  <si>
    <t>УТ000056173</t>
  </si>
  <si>
    <t>СЗУ на USB MRM S90 QC3.0, + кабель Lightning</t>
  </si>
  <si>
    <t xml:space="preserve"> Сетевые зарядные устройства USB + кабель MicroUSB</t>
  </si>
  <si>
    <t>УТ000022871</t>
  </si>
  <si>
    <t>СЗУ Ritmix RM-218 (2xUSB, 2.4A + 1A) белый, microUSB переходник для iPhone5</t>
  </si>
  <si>
    <t>УТ000032502</t>
  </si>
  <si>
    <t>СЗУ на USB BOROFONE BA20A + кабель MicroUSB, белый</t>
  </si>
  <si>
    <t>УТ000043997</t>
  </si>
  <si>
    <t>СЗУ на USB BOROFONE BA36A QC3.0 + кабель microUSB, черный</t>
  </si>
  <si>
    <t>УТ000052045</t>
  </si>
  <si>
    <t>СЗУ на USB BOROFONE BA64A + кабель MicroUSB, черный</t>
  </si>
  <si>
    <t>УТ000057510</t>
  </si>
  <si>
    <t>СЗУ на USB BOROFONE BAS11A 2.1A + кабель MicroUSB, белый</t>
  </si>
  <si>
    <t>УТ000057555</t>
  </si>
  <si>
    <t>СЗУ на USB HOCO C106A + кабель MicroUSB (2100mAh), белый</t>
  </si>
  <si>
    <t>УТ000055302</t>
  </si>
  <si>
    <t>СЗУ на USB HOCO C109A QC3.0 + кабель MicroUSB белый</t>
  </si>
  <si>
    <t>УТ000042651</t>
  </si>
  <si>
    <t>СЗУ на USB HOCO C12Q, QC3.0 + кабель microUSB, белый</t>
  </si>
  <si>
    <t>УТ000042652</t>
  </si>
  <si>
    <t>СЗУ на USB HOCO C12Q, QC3.0 + кабель microUSB, черный</t>
  </si>
  <si>
    <t>УТ000040931</t>
  </si>
  <si>
    <t>СЗУ на USB HOCO C72Q, Glorious QC3.0 + кабель microUSB, белый</t>
  </si>
  <si>
    <t>УТ000040932</t>
  </si>
  <si>
    <t>СЗУ на USB HOCO C72Q, Glorious QC3.0 + кабель microUSB, черный</t>
  </si>
  <si>
    <t>УТ000054934</t>
  </si>
  <si>
    <t>СЗУ на USB HOCO N26 MAXIM (3000mAh) QC3.0, PD18Вт+ кабель microUSB, белый</t>
  </si>
  <si>
    <t xml:space="preserve"> Сетевые зарядные устройства USB + кабель Type-C</t>
  </si>
  <si>
    <t>УТ000048509</t>
  </si>
  <si>
    <t>СЗУ на USB BOROFONE BA49A + кабель Type-C, белый</t>
  </si>
  <si>
    <t>УТ000045965</t>
  </si>
  <si>
    <t>СЗУ на USB BOROFONE BA49A + кабель Type-C, черный</t>
  </si>
  <si>
    <t>УТ000049409</t>
  </si>
  <si>
    <t>СЗУ на USB BOROFONE BA52A + кабель Type-C, белый</t>
  </si>
  <si>
    <t>УТ000049410</t>
  </si>
  <si>
    <t>СЗУ на USB BOROFONE BA52A + кабель Type-C, черный</t>
  </si>
  <si>
    <t>УТ000052053</t>
  </si>
  <si>
    <t>СЗУ на USB BOROFONE BA64A + кабель Type-C, белый</t>
  </si>
  <si>
    <t>УТ000055307</t>
  </si>
  <si>
    <t>СЗУ на USB BOROFONE BA64A + кабель Type-C, черный</t>
  </si>
  <si>
    <t>УТ000057584</t>
  </si>
  <si>
    <t>СЗУ на USB BOROFONE BA72A QC3.0 + кабель Type-C, черный</t>
  </si>
  <si>
    <t>УТ000055308</t>
  </si>
  <si>
    <t>СЗУ на USB BOROFONE BA74A + кабель Type-C, белый</t>
  </si>
  <si>
    <t>УТ000053283</t>
  </si>
  <si>
    <t>СЗУ на USB HOCO C96A 2100mA + кабель USB - Type-C, чёрный</t>
  </si>
  <si>
    <t>УТ000053285</t>
  </si>
  <si>
    <t>СЗУ на USB HOCO C96A 2100mA пластик + кабель USB - Type-C, белый</t>
  </si>
  <si>
    <t>УТ000055752</t>
  </si>
  <si>
    <t>СЗУ на USB HOCO N27, Innovative PD20Вт, QC3.0 + кабель Type-C, черный</t>
  </si>
  <si>
    <t>УТ000055753</t>
  </si>
  <si>
    <t>СЗУ на USB HOCO N32, Glory PD30Вт, QC3.0 + кабель Type-C, белый</t>
  </si>
  <si>
    <t>УТ000055754</t>
  </si>
  <si>
    <t>СЗУ на USB HOCO N32, Glory PD30Вт, QC3.0 + кабель Type-C, черный</t>
  </si>
  <si>
    <t>УТ000057761</t>
  </si>
  <si>
    <t>СЗУ на USB MI 120 W+Кабель Type-C, белый</t>
  </si>
  <si>
    <t xml:space="preserve"> Сетевые зарядные устройства, лягушка</t>
  </si>
  <si>
    <t>УТ000013968</t>
  </si>
  <si>
    <t>СЗУ для всех типов АКБ универсальная (лягушка)</t>
  </si>
  <si>
    <t>УТ000054238</t>
  </si>
  <si>
    <t>СЗУ для всех типов АКБ универсальная Dream L11</t>
  </si>
  <si>
    <t xml:space="preserve"> Защитные стекла, пленки</t>
  </si>
  <si>
    <t xml:space="preserve"> Защитные стела</t>
  </si>
  <si>
    <t>УТ000034813</t>
  </si>
  <si>
    <t>Салфетки для зашитных стекол (упак. 30шт)</t>
  </si>
  <si>
    <t xml:space="preserve"> Кольца-держатели, попсокеты</t>
  </si>
  <si>
    <t>УТ000024564</t>
  </si>
  <si>
    <t>Кольцо-держатель и подставка для телефона Popsocet noname (5)</t>
  </si>
  <si>
    <t>УТ000024565</t>
  </si>
  <si>
    <t>Кольцо-держатель и подставка для телефона Popsocet с рисунком</t>
  </si>
  <si>
    <t xml:space="preserve"> Подставки, держатели для телефонов</t>
  </si>
  <si>
    <t>УТ000051771</t>
  </si>
  <si>
    <t>Держатель для кабелей Dream C8</t>
  </si>
  <si>
    <t>УТ000055741</t>
  </si>
  <si>
    <t>Держатель мобильного телефона HOCO HD1, черный</t>
  </si>
  <si>
    <t>УТ000056014</t>
  </si>
  <si>
    <t>Держатель мобильного телефона HOCO HD6, белый</t>
  </si>
  <si>
    <t>УТ000055742</t>
  </si>
  <si>
    <t>Держатель мобильного телефона HOCO PH50, метал, белый</t>
  </si>
  <si>
    <t>УТ000056998</t>
  </si>
  <si>
    <t>Держатель мобильного телефона настольный G9</t>
  </si>
  <si>
    <t>УТ000053228</t>
  </si>
  <si>
    <t>Держатель настольный для телефона Borofone BH75, белый</t>
  </si>
  <si>
    <t>УТ000053229</t>
  </si>
  <si>
    <t>Держатель настольный для телефона Borofone BH75, чёрный</t>
  </si>
  <si>
    <t>УТ000043071</t>
  </si>
  <si>
    <t>Держатель настольный универсальный для телефона 292 (длина штанги 30см)</t>
  </si>
  <si>
    <t>УТ000057947</t>
  </si>
  <si>
    <t>Подставка для смартфона настольная Borofone BH27 чёрная</t>
  </si>
  <si>
    <t>УТ000053952</t>
  </si>
  <si>
    <t>Подставка для телефона K10</t>
  </si>
  <si>
    <t>УТ000057873</t>
  </si>
  <si>
    <t>Подставка для телефона MRM HX88</t>
  </si>
  <si>
    <t>УТ000043144</t>
  </si>
  <si>
    <t>Подставка для телефона S059</t>
  </si>
  <si>
    <t xml:space="preserve"> Прочие аксессуары</t>
  </si>
  <si>
    <t>УТ000030051</t>
  </si>
  <si>
    <t>Адаптер для SIM карт в наборе Dream (nano,micro,SIM)</t>
  </si>
  <si>
    <t>УТ000044771</t>
  </si>
  <si>
    <t>Иглы для снятия сим-карт (упак. 5шт.)</t>
  </si>
  <si>
    <t xml:space="preserve"> Селфи штатив (моноподы), вспышки, линзы</t>
  </si>
  <si>
    <t xml:space="preserve"> Кольцевые лампы, световые кольца, вспышки</t>
  </si>
  <si>
    <t>УТ000035035</t>
  </si>
  <si>
    <t>Световое кольцо для селфи (LED) 16 см (держатель, 3 режима света)</t>
  </si>
  <si>
    <t>УТ000057196</t>
  </si>
  <si>
    <t>Световое кольцо для селфи (LED) 16 см с держателем для телефона, для фото/видео съемки (SBL-TTL-6)</t>
  </si>
  <si>
    <t>УТ000056703</t>
  </si>
  <si>
    <t>Световое кольцо для селфи (LED) 36 см RL-14</t>
  </si>
  <si>
    <t>УТ000038739</t>
  </si>
  <si>
    <t>Световое кольцо для селфи (LED) 45 см RL-18</t>
  </si>
  <si>
    <t>УТ000036064</t>
  </si>
  <si>
    <t>Световое кольцо для селфи (LED) M30 30 см (держатель, 3 режима света, ДУ)</t>
  </si>
  <si>
    <t xml:space="preserve"> Моноподы для телефонов</t>
  </si>
  <si>
    <t>УТ000056243</t>
  </si>
  <si>
    <t>Монопод для селфи с кнопкой на ручке Q7 Bluetooth</t>
  </si>
  <si>
    <t>УТ000057966</t>
  </si>
  <si>
    <t>Селфи штатив, монопод Borofone BY11</t>
  </si>
  <si>
    <t>УТ000048504</t>
  </si>
  <si>
    <t>Селфи штатив, монопод Hoco K17 Bluetooth., черный</t>
  </si>
  <si>
    <t xml:space="preserve"> Объективы, пульты для телефонов</t>
  </si>
  <si>
    <t>УТ000025347</t>
  </si>
  <si>
    <t>Объектив для смартфона FD-08 (8x)</t>
  </si>
  <si>
    <t>УТ000051697</t>
  </si>
  <si>
    <t>Селфи пульт д/у для смартфонов Dream Style</t>
  </si>
  <si>
    <t xml:space="preserve"> Штативы, триноги, стойки</t>
  </si>
  <si>
    <t>УТ000049290</t>
  </si>
  <si>
    <t>Гибкий штатив для телефона или фотоаппарата</t>
  </si>
  <si>
    <t>УТ000049273</t>
  </si>
  <si>
    <t>Держатель-клипса для моноподов и триподов Dream D7</t>
  </si>
  <si>
    <t>УТ000037147</t>
  </si>
  <si>
    <t>Держатель-клипса для моноподов и триподов Dream HH1</t>
  </si>
  <si>
    <t>УТ000037151</t>
  </si>
  <si>
    <t>Кронштейн, держатель для крепления телефонов и планшетов на штатив D6 (5,5-8,5см/11-18см)</t>
  </si>
  <si>
    <t>УТ000042093</t>
  </si>
  <si>
    <t>Монопод, штатив, трипод K07</t>
  </si>
  <si>
    <t>УТ000050614</t>
  </si>
  <si>
    <t>Селфи штатив, монопод Borofone BY9, черный</t>
  </si>
  <si>
    <t>УТ000049024</t>
  </si>
  <si>
    <t>Умный штатив Robot-Cameraman с датчиком движения</t>
  </si>
  <si>
    <t>УТ000059017</t>
  </si>
  <si>
    <t>Универсальный фотодержатель телескопический ACTIV Cable 101, голубой. Длина: 23.5 - 100.5 см., вес: 165 гр. В комплект входит штатив и крепление для телефона.</t>
  </si>
  <si>
    <t>УТ000035983</t>
  </si>
  <si>
    <t>Штатив, стойка 2,1м черный, хорошее качество</t>
  </si>
  <si>
    <t>УТ000016825</t>
  </si>
  <si>
    <t>Штатив, трипод 3110 уровень поверхности, возможность установки телефона</t>
  </si>
  <si>
    <t>УТ000058193</t>
  </si>
  <si>
    <t>Штатив, трипод Dream TR21, черный</t>
  </si>
  <si>
    <t>УТ000058035</t>
  </si>
  <si>
    <t>Штатив, трипод для смартфонов Dream D7, чёрный</t>
  </si>
  <si>
    <t>УТ000031985</t>
  </si>
  <si>
    <t>Штатив, трипод для смартфонов Dream FP1, чёрный</t>
  </si>
  <si>
    <t>УТ000040172</t>
  </si>
  <si>
    <t>Штатив, трипод для смартфонов и фотоаппаратов 102см 330A</t>
  </si>
  <si>
    <t xml:space="preserve"> Бытовая аудио и видео аппаратура</t>
  </si>
  <si>
    <t xml:space="preserve"> Напольные акустические системы</t>
  </si>
  <si>
    <t>УТ000037661</t>
  </si>
  <si>
    <t>Акустика JBK-0809 (Bluetooth)</t>
  </si>
  <si>
    <t>УТ000049281</t>
  </si>
  <si>
    <t>Акустика JBK-0810 (Bluetooth) без микрофона</t>
  </si>
  <si>
    <t>УТ000049282</t>
  </si>
  <si>
    <t>Акустика JBK-803 (Bluetooth)</t>
  </si>
  <si>
    <t>УТ000043688</t>
  </si>
  <si>
    <t>Акустика JBK-8903 (Bluetooth) синий</t>
  </si>
  <si>
    <t>УТ000055696</t>
  </si>
  <si>
    <t>Акустическая система Defender SUPERNOVA 60вт (Bluetooth, Light, AUX, USB, EQ, TWS)</t>
  </si>
  <si>
    <t>УТ000043272</t>
  </si>
  <si>
    <t>Акустическая система Dialog Oscar AO-11, 26W RMS, микрофон проводной, Bluetooth, FM+USB+SD</t>
  </si>
  <si>
    <t>УТ000033040</t>
  </si>
  <si>
    <t>Акустическая система Dialog Oscar AO-12, 30W RMS, микрофон проводной, Bluetooth, FM+USB+SD</t>
  </si>
  <si>
    <t>УТ000053660</t>
  </si>
  <si>
    <t>Акустическая система Dialog Oscar AO-150, 40W RMS, микрофон беспроводной, Bluetooth, FM+USB+SD+LED</t>
  </si>
  <si>
    <t>УТ000038839</t>
  </si>
  <si>
    <t>Акустическая система Dialog Oscar AO-20, 30W RMS, микрофон беспроводной, Bluetooth, FM+USB+SD</t>
  </si>
  <si>
    <t>УТ000043273</t>
  </si>
  <si>
    <t>Акустическая система Dialog Oscar AO-200, 45W RMS, микрофон беспроводной, Bluetooth, FM+USB+SD</t>
  </si>
  <si>
    <t>УТ000046153</t>
  </si>
  <si>
    <t>Акустическая система Dialog Oscar AO-210, 70W RMS, микрофон беспроводной, Bluetooth, FM+USB+SD</t>
  </si>
  <si>
    <t>УТ000046154</t>
  </si>
  <si>
    <t>Акустическая система Dialog Oscar AO-220, 100W RMS, микрофон беспроводной, Bluetooth, FM+USB+SD</t>
  </si>
  <si>
    <t>УТ000048026</t>
  </si>
  <si>
    <t>Акустическая система Dialog Oscar AO-250, 60W RMS, микрофон беспроводной, Bluetooth, FM+USB+SD</t>
  </si>
  <si>
    <t>УТ000043274</t>
  </si>
  <si>
    <t>Акустическая система Dialog Progressive AP-1030 труба, 70W RMS, Bluetooth, FM+USB+SD, LED дисплей</t>
  </si>
  <si>
    <t>УТ000054924</t>
  </si>
  <si>
    <t>Акустическая система ELTRONIC 20-39 CRAZY BOX 120 Bluetooth, FM+USB+SD</t>
  </si>
  <si>
    <t>УТ000054925</t>
  </si>
  <si>
    <t>Акустическая система ELTRONIC 20-40 CRAZY BOX 120 Bluetooth, FM+USB+SD</t>
  </si>
  <si>
    <t>УТ000054922</t>
  </si>
  <si>
    <t>Акустическая система ELTRONIC 20-43 CRAZY BOX 100 Bluetooth, FM+USB+SD</t>
  </si>
  <si>
    <t>УТ000054923</t>
  </si>
  <si>
    <t>Акустическая система ELTRONIC 20-44 CRAZY BOX 100 Bluetooth, FM+USB+SD</t>
  </si>
  <si>
    <t>УТ000054926</t>
  </si>
  <si>
    <t>Акустическая система ELTRONIC 20-45 CRAZY BOX 150 Bluetooth, FM+USB+SD</t>
  </si>
  <si>
    <t>УТ000054927</t>
  </si>
  <si>
    <t>Акустическая система ELTRONIC 20-46 CRAZY BOX 150 Bluetooth, FM+USB+SD</t>
  </si>
  <si>
    <t>УТ000044840</t>
  </si>
  <si>
    <t>Акустическая система SmartBuy Arisaka, 20Вт (SBS-570)</t>
  </si>
  <si>
    <t>УТ000054602</t>
  </si>
  <si>
    <t>Акустическая система SmartBuy MY DISCO, 50W, микрофон проводной, Bluetooth, FM+USB+SD (SBS-5350)</t>
  </si>
  <si>
    <t>УТ000044841</t>
  </si>
  <si>
    <t>Акустическая система SmartBuy Reaver, 20Вт (SBS-560)</t>
  </si>
  <si>
    <t>УТ000056514</t>
  </si>
  <si>
    <t>Колонка портативная Nakatomi GS-30 (30Вт, FM, USB reader)</t>
  </si>
  <si>
    <t>УТ000050362</t>
  </si>
  <si>
    <t>Колонка портативная Nakatomi GS-40 (50Вт, FM, USB reader)</t>
  </si>
  <si>
    <t>УТ000056515</t>
  </si>
  <si>
    <t>Колонка портативная Nakatomi GS-43 (60Вт, FM, USB reader)</t>
  </si>
  <si>
    <t>УТ000052769</t>
  </si>
  <si>
    <t>Колонка портативная Nakatomi GS-50 (90Вт, FM, USB reader)</t>
  </si>
  <si>
    <t xml:space="preserve"> Портативные колонки</t>
  </si>
  <si>
    <t>УТ000032376</t>
  </si>
  <si>
    <t>Активная колонка Ritmix SP-260B (Bluetooth), желтый</t>
  </si>
  <si>
    <t>УТ000032375</t>
  </si>
  <si>
    <t>Активная колонка Ritmix SP-260B (Bluetooth), серый</t>
  </si>
  <si>
    <t>УТ000049966</t>
  </si>
  <si>
    <t>Колонка портативная Borofone BR12 (Bluetooth, AUX, microSD) зеленый камуфляж</t>
  </si>
  <si>
    <t>УТ000050270</t>
  </si>
  <si>
    <t>Колонка портативная Borofone BR12 (Bluetooth, AUX, microSD) серый</t>
  </si>
  <si>
    <t>УТ000050637</t>
  </si>
  <si>
    <t>Колонка портативная Borofone BR21 (Bluetooth, AUX, microSD) камуфляж</t>
  </si>
  <si>
    <t>УТ000050639</t>
  </si>
  <si>
    <t>Колонка портативная Borofone BR21 (Bluetooth, AUX, microSD) розовый</t>
  </si>
  <si>
    <t>УТ000053306</t>
  </si>
  <si>
    <t>Колонка портативная Borofone BR26 (Bluetooth, AUX, microSD) серый</t>
  </si>
  <si>
    <t>УТ000057959</t>
  </si>
  <si>
    <t>Колонка портативная Borofone BR29 (Bluetooth, AUX, microSD) тёмно-синий</t>
  </si>
  <si>
    <t>УТ000049980</t>
  </si>
  <si>
    <t>Колонка портативная Borofone BR3 (Bluetooth, AUX, microSD) красный</t>
  </si>
  <si>
    <t>УТ000051137</t>
  </si>
  <si>
    <t>Колонка портативная Borofone BR3 (Bluetooth, AUX, microSD) серый</t>
  </si>
  <si>
    <t>УТ000051140</t>
  </si>
  <si>
    <t>Колонка портативная Borofone BR3 (Bluetooth, AUX, microSD) синий с переливом</t>
  </si>
  <si>
    <t>УТ000050643</t>
  </si>
  <si>
    <t>Колонка портативная Borofone BR4 (Bluetooth, AUX, microSD) голубой</t>
  </si>
  <si>
    <t>УТ000042696</t>
  </si>
  <si>
    <t>Колонка портативная Borofone BR4 (Bluetooth, AUX, microSD) серый</t>
  </si>
  <si>
    <t>УТ000048522</t>
  </si>
  <si>
    <t>Колонка портативная Borofone BR4 (Bluetooth, AUX, microSD) хаки</t>
  </si>
  <si>
    <t>УТ000051139</t>
  </si>
  <si>
    <t>Колонка портативная Borofone BR5 (Bluetooth, AUX, microSD) красный</t>
  </si>
  <si>
    <t>УТ000039504</t>
  </si>
  <si>
    <t>Колонка портативная Borofone BR6 (Bluetooth, AUX, microSD) камуфляж</t>
  </si>
  <si>
    <t>УТ000045896</t>
  </si>
  <si>
    <t>Колонка портативная Borofone BR6 (Bluetooth, AUX, microSD) красный</t>
  </si>
  <si>
    <t>УТ000045897</t>
  </si>
  <si>
    <t>Колонка портативная Borofone BR7 (Bluetooth, AUX, microSD) бирюзовый</t>
  </si>
  <si>
    <t>УТ000057037</t>
  </si>
  <si>
    <t>Колонка портативная BT366 (Bluetooth, AUX, microSD, USB, RGB-подсветка) чёрный</t>
  </si>
  <si>
    <t>УТ000045529</t>
  </si>
  <si>
    <t>Колонка портативная Defender Enjoy S700 с Bluetooth серый</t>
  </si>
  <si>
    <t>УТ000033331</t>
  </si>
  <si>
    <t>Колонка портативная Defender Enjoy S700 с Bluetooth черная</t>
  </si>
  <si>
    <t>УТ000051336</t>
  </si>
  <si>
    <t>Колонка портативная Defender G98 (Bluetooth, 5Вт, AUX, USB, TF)</t>
  </si>
  <si>
    <t>УТ000029223</t>
  </si>
  <si>
    <t>Колонка портативная Dialog Progressive AP-1000 труба, 16W RMS, Bluetooth, FM+USB reader</t>
  </si>
  <si>
    <t>УТ000052768</t>
  </si>
  <si>
    <t>Колонка портативная Dialog Progressive AP-12 труба, 15W RMS, Bluetooth, FM+USB reader</t>
  </si>
  <si>
    <t>УТ000052767</t>
  </si>
  <si>
    <t>Колонка портативная Dialog Progressive AP-20 труба, 25W RMS, Bluetooth, FM+USB reader</t>
  </si>
  <si>
    <t>УТ000049771</t>
  </si>
  <si>
    <t>Колонка портативная Dialog Progressive AP-23 труба, 25W RMS, Bluetooth, FM+USB reader</t>
  </si>
  <si>
    <t>УТ000052766</t>
  </si>
  <si>
    <t>Колонка портативная Dialog Progressive AP-30 труба, 40W RMS, Bluetooth, FM+USB reader</t>
  </si>
  <si>
    <t>УТ000037339</t>
  </si>
  <si>
    <t>Колонка портативная Dialog Progressive AP-950 (12Вт, FM, USB reader)</t>
  </si>
  <si>
    <t>УТ000045378</t>
  </si>
  <si>
    <t>Колонка портативная HOCO BS33, камуфляж</t>
  </si>
  <si>
    <t>УТ000045133</t>
  </si>
  <si>
    <t>Колонка портативная HOCO BS35 (Bluetooth, AUX, microSD) красный</t>
  </si>
  <si>
    <t>УТ000053003</t>
  </si>
  <si>
    <t>Колонка портативная HOCO HC11 (Bluetooth, AUX, microSD) бирюзовый</t>
  </si>
  <si>
    <t>УТ000053004</t>
  </si>
  <si>
    <t>Колонка портативная HOCO HC11 (Bluetooth, AUX, microSD) тёмно-зелёный</t>
  </si>
  <si>
    <t>УТ000051979</t>
  </si>
  <si>
    <t>Колонка портативная HOCO HC12 (Bluetooth, AUX, microSD) серый</t>
  </si>
  <si>
    <t>УТ000049975</t>
  </si>
  <si>
    <t>Колонка портативная HOCO HC2 (Bluetooth, AUX, microSD) зеленый камуфляж</t>
  </si>
  <si>
    <t>УТ000049977</t>
  </si>
  <si>
    <t>Колонка портативная HOCO HC3 (Bluetooth, AUX, microSD) серый</t>
  </si>
  <si>
    <t>УТ000051884</t>
  </si>
  <si>
    <t>Колонка портативная HOCO HC4 (Bluetooth, AUX, microSD) красный</t>
  </si>
  <si>
    <t>УТ000053662</t>
  </si>
  <si>
    <t>Колонка портативная Nakatomi FS-30 (18Вт RMS, FM, USB.LED reader) камуфляж</t>
  </si>
  <si>
    <t>УТ000053661</t>
  </si>
  <si>
    <t>Колонка портативная Nakatomi FS-30 (18Вт RMS, FM, USB.LED reader) черный</t>
  </si>
  <si>
    <t>УТ000038840</t>
  </si>
  <si>
    <t>Колонка портативная Nakatomi FS-50 (44Вт, Bluetooth, FM, USB reader)</t>
  </si>
  <si>
    <t>УТ000044842</t>
  </si>
  <si>
    <t>Колонка портативная SmartBuy BOOM! (Bluetooth, 9W, FM-радио) SBS-4000</t>
  </si>
  <si>
    <t>УТ000052611</t>
  </si>
  <si>
    <t>Колонка портативная Smartbuy IDOL (24Вт, Bluetooth) (SBS-5220)</t>
  </si>
  <si>
    <t>УТ000044331</t>
  </si>
  <si>
    <t>Колонка портативная Smartbuy Loop 2 (5Вт, Bluetooth) (SBS-5060)</t>
  </si>
  <si>
    <t>УТ000026991</t>
  </si>
  <si>
    <t>Колонка портативная SmartBuy Tuber, Bluetooth, MP3-плеер, FM-радио, чёрная (SBS-4100)</t>
  </si>
  <si>
    <t>УТ000026989</t>
  </si>
  <si>
    <t>Колонка портативная SmartBuy Tuber, Bluetooth, MP3-плеер, FM-радио, чёрно-жёлтый (SBS-4200)</t>
  </si>
  <si>
    <t>УТ000026992</t>
  </si>
  <si>
    <t>Колонка портативная SmartBuy Tuber, Bluetooth, MP3-плеер, FM-радио, чёрно-красная (SBS-4300)</t>
  </si>
  <si>
    <t>УТ000026990</t>
  </si>
  <si>
    <t>Колонка портативная SmartBuy Tuber, Bluetooth, MP3-плеер, FM-радио, чёрно-синий (SBS-4400)</t>
  </si>
  <si>
    <t>УТ000044337</t>
  </si>
  <si>
    <t>Колонка портативная Smartbuy Way (5Вт, Bluetooth) (SBS-5020)</t>
  </si>
  <si>
    <t>УТ000044338</t>
  </si>
  <si>
    <t>Колонка портативная Smartbuy Yoga 2 (5Вт, Bluetooth) (SBS-5040)</t>
  </si>
  <si>
    <t xml:space="preserve"> Кронштейны для бытовой техники, телевизоров, микроволновых печей</t>
  </si>
  <si>
    <t xml:space="preserve"> Кронштейны для бытовой техники</t>
  </si>
  <si>
    <t>УТ000021887</t>
  </si>
  <si>
    <t>Кронштейн настенный для ресиверов, тюнеров,  проигрывателей DVD TRONE BM-7, серый</t>
  </si>
  <si>
    <t>УТ000054629</t>
  </si>
  <si>
    <t>Кронштейн СВЧ 006 консоль</t>
  </si>
  <si>
    <t>УТ000053426</t>
  </si>
  <si>
    <t>Кронштейн СВЧ консоль Trone C-3, серый</t>
  </si>
  <si>
    <t>УТ000053424</t>
  </si>
  <si>
    <t>Кронштейн СВЧ консоль Trone C-5, белый</t>
  </si>
  <si>
    <t>УТ000053427</t>
  </si>
  <si>
    <t>Кронштейн СВЧ консоль Trone C-5, серый</t>
  </si>
  <si>
    <t xml:space="preserve"> Кронштейны наклонно-поворотный</t>
  </si>
  <si>
    <t>УТ000041528</t>
  </si>
  <si>
    <t>Кронштейн для мониторов 26-55` (66-140см) Vobix VX5532B наклонно-поворотный до 35кг</t>
  </si>
  <si>
    <t>УТ000041520</t>
  </si>
  <si>
    <t>Кронштейн для мониторов 26-55` (66-140см) Vobix VX5533B наклонно-поворотный до 35кг</t>
  </si>
  <si>
    <t>УТ000041524</t>
  </si>
  <si>
    <t>Кронштейн для мониторов 26-55` (66-140см) Vobix VX5534B наклонно-поворотный до 35кг</t>
  </si>
  <si>
    <t>УТ000048597</t>
  </si>
  <si>
    <t>Кронштейн для мониторов UltraMounts UM700 наклонно-поворотный. на струбцине 13-27` (33-68см) до 6,5кг</t>
  </si>
  <si>
    <t>УТ000044127</t>
  </si>
  <si>
    <t>Кронштейн для проектора потолочный NB718-4</t>
  </si>
  <si>
    <t>УТ000038917</t>
  </si>
  <si>
    <t>Кронштейн для телевизора 14-27" OT-HOD07</t>
  </si>
  <si>
    <t>УТ000038919</t>
  </si>
  <si>
    <t>Кронштейн для телевизора 14-40" OT-HOD09</t>
  </si>
  <si>
    <t>УТ000038920</t>
  </si>
  <si>
    <t>Кронштейн для телевизора 14-42" OT-HOD10</t>
  </si>
  <si>
    <t>УТ000038923</t>
  </si>
  <si>
    <t>Кронштейн для телевизора 14-42" OT-HOD12</t>
  </si>
  <si>
    <t>УТ000038918</t>
  </si>
  <si>
    <t>Кронштейн для телевизора 15-40" OT-HOD08</t>
  </si>
  <si>
    <t>УТ000056384</t>
  </si>
  <si>
    <t>Кронштейн для телевизора 17-42` YX-Z200</t>
  </si>
  <si>
    <t>УТ000036524</t>
  </si>
  <si>
    <t>Кронштейн для телевизора 23-55" KALOC X-1 поворотно-наклонный</t>
  </si>
  <si>
    <t>УТ000038924</t>
  </si>
  <si>
    <t>Кронштейн для телевизора 26-55" OT-HOD13</t>
  </si>
  <si>
    <t>УТ000043863</t>
  </si>
  <si>
    <t>Кронштейн для телевизора 26-55" наклонный</t>
  </si>
  <si>
    <t>УТ000046532</t>
  </si>
  <si>
    <t>Кронштейн для телевизора 26-55" потолочный наклонный поворотный</t>
  </si>
  <si>
    <t>УТ000042530</t>
  </si>
  <si>
    <t>Кронштейн для телевизора 27-45" NB F425</t>
  </si>
  <si>
    <t>УТ000045066</t>
  </si>
  <si>
    <t>Кронштейн для телевизора 30-40" NB F200</t>
  </si>
  <si>
    <t>УТ000038922</t>
  </si>
  <si>
    <t>Кронштейн для телевизора 32-55" OT-HOD11</t>
  </si>
  <si>
    <t>УТ000058040</t>
  </si>
  <si>
    <t>Кронштейн для телевизора 32-55" ZERRO  NS P-400 поворотно-наклонный</t>
  </si>
  <si>
    <t>УТ000035404</t>
  </si>
  <si>
    <t>Кронштейн для телевизора 32-60" KALOC X-4 поворотно-наклонный</t>
  </si>
  <si>
    <t>УТ000040312</t>
  </si>
  <si>
    <t>Кронштейн для телевизора 32-60" NB P5</t>
  </si>
  <si>
    <t>УТ000043758</t>
  </si>
  <si>
    <t>Кронштейн для телевизора 32-75" KALOC X-7 поворотно-наклонный</t>
  </si>
  <si>
    <t>УТ000044681</t>
  </si>
  <si>
    <t>Кронштейн для телевизора 40-70" NB 757-L400</t>
  </si>
  <si>
    <t>УТ000044682</t>
  </si>
  <si>
    <t>Кронштейн для телевизора 40-75" NB 767-L600</t>
  </si>
  <si>
    <t>УТ000028107</t>
  </si>
  <si>
    <t>Кронштейн для телевизора NB SP-200 настенный поворотно-наклонный черный</t>
  </si>
  <si>
    <t>УТ000041521</t>
  </si>
  <si>
    <t>Кронштейн для телевизора UltraMounts UM859 наклонно-поворотный 32-55` (81-140см) до 30кг</t>
  </si>
  <si>
    <t>УТ000019059</t>
  </si>
  <si>
    <t>Кронштейн для телевизора UltraMounts UM860 наклонно-поворотный 13-27` (33-68см) до 20кг</t>
  </si>
  <si>
    <t>УТ000019060</t>
  </si>
  <si>
    <t>Кронштейн для телевизора UltraMounts UM861 наклонно-поворотный 13-27` (33-68см) до 20кг</t>
  </si>
  <si>
    <t>УТ000019061</t>
  </si>
  <si>
    <t>Кронштейн для телевизора UltraMounts UM862 наклонно-поворотный 13-42` (33-106см) до 20кг</t>
  </si>
  <si>
    <t>УТ000019062</t>
  </si>
  <si>
    <t>Кронштейн для телевизора UltraMounts UM864 наклонно-поворотный 13-42` (33-106см) до 20кг</t>
  </si>
  <si>
    <t>УТ000020874</t>
  </si>
  <si>
    <t>Кронштейн для телевизора UltraMounts UM865 наклонно-поворотный 13-42` (33-106см) до 27кг</t>
  </si>
  <si>
    <t>УТ000019063</t>
  </si>
  <si>
    <t>Кронштейн для телевизора UltraMounts UM866 наклонно-поворотный 13-42` (33-106см) до 20кг</t>
  </si>
  <si>
    <t>УТ000022805</t>
  </si>
  <si>
    <t>Кронштейн для телевизора UltraMounts UM867 наклонно-поворотный 23-42` (59-106см) до 30кг</t>
  </si>
  <si>
    <t>УТ000019733</t>
  </si>
  <si>
    <t>Кронштейн для телевизора UltraMounts UM868 наклонно-поворотный 23-55` (59-139см) до 30кг</t>
  </si>
  <si>
    <t>УТ000041530</t>
  </si>
  <si>
    <t>Кронштейн для телевизора UltraMounts UM869 наклонно-поворотный 23-55` (58-140см) до 35кг</t>
  </si>
  <si>
    <t>УТ000041523</t>
  </si>
  <si>
    <t>Кронштейн для телевизора UltraMounts UM870 наклонно-поворотный 23-55` (59-139см) до 30кг белый</t>
  </si>
  <si>
    <t>УТ000041531</t>
  </si>
  <si>
    <t>Кронштейн для телевизора UltraMounts UM871 наклонно-поворотный 23-55` (58-140см) до 35кг</t>
  </si>
  <si>
    <t>УТ000035116</t>
  </si>
  <si>
    <t>Кронштейн для телевизора UltraMounts UM878 наклонно-поворотный 32-55` (82-139см) до 35кг</t>
  </si>
  <si>
    <t>УТ000040028</t>
  </si>
  <si>
    <t>Кронштейн для телевизора UltraMounts UM890 потолочный 23-42` (59-106см) до 30кг</t>
  </si>
  <si>
    <t>УТ000046064</t>
  </si>
  <si>
    <t>Кронштейн для телевизора UltraMounts UM894 наклонно-поворотный 13-27` (33-68см) до 20кг</t>
  </si>
  <si>
    <t>УТ000046062</t>
  </si>
  <si>
    <t>Кронштейн для телевизора UltraMounts UM895 наклонно-поворотный 13-27` (33-68см) до 15кг</t>
  </si>
  <si>
    <t>УТ000046066</t>
  </si>
  <si>
    <t>Кронштейн для телевизора UltraMounts UM896 наклонно-поворотный 13-27` (33-68см) до 30кг</t>
  </si>
  <si>
    <t>УТ000048217</t>
  </si>
  <si>
    <t>Кронштейн для телевизора UltraMounts UM897 наклонно-поворотный 23-43` (59-109см) до 30кг</t>
  </si>
  <si>
    <t>УТ000046068</t>
  </si>
  <si>
    <t>Кронштейн для телевизора UltraMounts UM900 наклонно-поворотный 23-43` (59-109см) до 30кг</t>
  </si>
  <si>
    <t>УТ000046072</t>
  </si>
  <si>
    <t>Кронштейн для телевизора UltraMounts UM901 наклонно-поворотный 32-55` (82-139см) до 30кг</t>
  </si>
  <si>
    <t>УТ000046071</t>
  </si>
  <si>
    <t>Кронштейн для телевизора UltraMounts UM903 наклонно-поворотный 32-55` (82-139см) до 20кг</t>
  </si>
  <si>
    <t>УТ000046070</t>
  </si>
  <si>
    <t>Кронштейн для телевизора UltraMounts UM905 наклонно-поворотный 23-55` (59-139см) до 30кг</t>
  </si>
  <si>
    <t>УТ000048218</t>
  </si>
  <si>
    <t>Кронштейн для телевизора UltraMounts UM908 наклонно-поворотный 32-75` (82-190см) до 40кг</t>
  </si>
  <si>
    <t>УТ000046076</t>
  </si>
  <si>
    <t>Кронштейн для телевизора UltraMounts UM909 наклонно-поворотный 37-75` (94-190см) до 35кг</t>
  </si>
  <si>
    <t>УТ000057595</t>
  </si>
  <si>
    <t>Кронштейн для телевизора наклонно-поворотный ENERGY POWER 117В 14-42`</t>
  </si>
  <si>
    <t>УТ000058038</t>
  </si>
  <si>
    <t>Кронштейн для телевизора настенный ENERGY POWER 14-42`</t>
  </si>
  <si>
    <t>УТ000031751</t>
  </si>
  <si>
    <t>Кронштейн для телевизоров 14-42" HDL-113B наклонный</t>
  </si>
  <si>
    <t xml:space="preserve"> Кронштейны наклонный</t>
  </si>
  <si>
    <t>УТ000030384</t>
  </si>
  <si>
    <t>Кронштейн для телевизора 14-32` HY-108E наклонный</t>
  </si>
  <si>
    <t>УТ000028111</t>
  </si>
  <si>
    <t>Кронштейн для телевизора 14-42" OT-HOD01 настенный  черный</t>
  </si>
  <si>
    <t>УТ000038916</t>
  </si>
  <si>
    <t>Кронштейн для телевизора 14-42" OT-HOD05</t>
  </si>
  <si>
    <t>УТ000048389</t>
  </si>
  <si>
    <t>Кронштейн для телевизора 15-42" Live-Power HT-001 наклонный</t>
  </si>
  <si>
    <t>УТ000058045</t>
  </si>
  <si>
    <t>Кронштейн для телевизора 23-42" ZERRO наклонный</t>
  </si>
  <si>
    <t>УТ000038986</t>
  </si>
  <si>
    <t>Кронштейн для телевизора 23-60" KYD698S настенный наклонный</t>
  </si>
  <si>
    <t>УТ000038926</t>
  </si>
  <si>
    <t>Кронштейн для телевизора 26-55" OT-HOD15</t>
  </si>
  <si>
    <t>УТ000053807</t>
  </si>
  <si>
    <t>Кронштейн для телевизора 26-63" V63 наклонный</t>
  </si>
  <si>
    <t>УТ000038927</t>
  </si>
  <si>
    <t>Кронштейн для телевизора 26-65" OT-HOD16</t>
  </si>
  <si>
    <t>УТ000038930</t>
  </si>
  <si>
    <t>Кронштейн для телевизора 26-65" OT-HOD19</t>
  </si>
  <si>
    <t>УТ000048390</t>
  </si>
  <si>
    <t>Кронштейн для телевизора 32-55" Live-Power HT-002 наклонный</t>
  </si>
  <si>
    <t>УТ000038914</t>
  </si>
  <si>
    <t>Кронштейн для телевизора 32-65" OT-HOD03</t>
  </si>
  <si>
    <t>УТ000038915</t>
  </si>
  <si>
    <t>Кронштейн для телевизора 32-65" OT-HOD04</t>
  </si>
  <si>
    <t>УТ000036526</t>
  </si>
  <si>
    <t>Кронштейн для телевизора 32-65` Kaloc E2-T наклонный</t>
  </si>
  <si>
    <t>УТ000058039</t>
  </si>
  <si>
    <t>Кронштейн для телевизора 32-70" KALOC X-5  наклонно-поворотный</t>
  </si>
  <si>
    <t>УТ000053809</t>
  </si>
  <si>
    <t>Кронштейн для телевизора 32-70" Live-Power HT-003 наклонный</t>
  </si>
  <si>
    <t>УТ000038928</t>
  </si>
  <si>
    <t>Кронштейн для телевизора 32-71" OT-HOD17</t>
  </si>
  <si>
    <t>УТ000038929</t>
  </si>
  <si>
    <t>Кронштейн для телевизора 42-80" OT-HOD18</t>
  </si>
  <si>
    <t>УТ000043137</t>
  </si>
  <si>
    <t>Кронштейн для телевизора 50-70" NB DF70-T</t>
  </si>
  <si>
    <t>УТ000047570</t>
  </si>
  <si>
    <t>Кронштейн для телевизора 55-85` NB DF-70T настенный наклонный черный</t>
  </si>
  <si>
    <t>УТ000043138</t>
  </si>
  <si>
    <t>Кронштейн для телевизора 65-90" NB DF80-T</t>
  </si>
  <si>
    <t>УТ000045064</t>
  </si>
  <si>
    <t>Кронштейн для телевизора NB C1-T наклонный 17-42`</t>
  </si>
  <si>
    <t>УТ000035403</t>
  </si>
  <si>
    <t>Кронштейн для телевизора NB D2F наклонный 32-55`</t>
  </si>
  <si>
    <t>УТ000058044</t>
  </si>
  <si>
    <t>Кронштейн для телевизора NBC1-F наклонный 17-37`</t>
  </si>
  <si>
    <t>УТ000034580</t>
  </si>
  <si>
    <t>Кронштейн для телевизора NBC3-F наклонный 40-65`</t>
  </si>
  <si>
    <t>УТ000028106</t>
  </si>
  <si>
    <t>Кронштейн для телевизора NBC3-T наклонный 40-65`</t>
  </si>
  <si>
    <t>УТ000019734</t>
  </si>
  <si>
    <t>Кронштейн для телевизора UltraMounts UM830T наклонный 13-27` (33-68см) до 25кг</t>
  </si>
  <si>
    <t>УТ000046077</t>
  </si>
  <si>
    <t>Кронштейн для телевизора UltraMounts UM840T наклонный 43-90` (109-229см) до 70кг</t>
  </si>
  <si>
    <t>УТ000018775</t>
  </si>
  <si>
    <t>Кронштейн для телевизора наклонный 26-55" OT-HOD06</t>
  </si>
  <si>
    <t>УТ000053925</t>
  </si>
  <si>
    <t>Кронштейн для телевизора наклонный 26-63`</t>
  </si>
  <si>
    <t>УТ000029501</t>
  </si>
  <si>
    <t>Кронштейн для телевизора наклонный 26-63` фиксированный</t>
  </si>
  <si>
    <t xml:space="preserve"> Кронштейны настольные</t>
  </si>
  <si>
    <t>УТ000044684</t>
  </si>
  <si>
    <t>Кронштейн настольный для телевизора 17-27" NB F80</t>
  </si>
  <si>
    <t>УТ000057846</t>
  </si>
  <si>
    <t>Кронштейн настольный для телевизора 17-27" OT-HOD22</t>
  </si>
  <si>
    <t xml:space="preserve"> Кронштейны фиксированный</t>
  </si>
  <si>
    <t>УТ000038985</t>
  </si>
  <si>
    <t>Кронштейн для телевизора 14-42" EP</t>
  </si>
  <si>
    <t>УТ000038925</t>
  </si>
  <si>
    <t>Кронштейн для телевизора 14-42" OT-HOD14</t>
  </si>
  <si>
    <t>УТ000058632</t>
  </si>
  <si>
    <t>Кронштейн для телевизора 14-42" черный H-27</t>
  </si>
  <si>
    <t>УТ000028110</t>
  </si>
  <si>
    <t>Кронштейн для телевизора 26-55" OT-HOD02 фиксированный черный</t>
  </si>
  <si>
    <t>УТ000042114</t>
  </si>
  <si>
    <t>Кронштейн для телевизора 26-55" фиксированный</t>
  </si>
  <si>
    <t>УТ000053808</t>
  </si>
  <si>
    <t>Кронштейн для телевизора 40-80"</t>
  </si>
  <si>
    <t>УТ000032508</t>
  </si>
  <si>
    <t>Кронштейн для телевизора H-01 14`-32` настенный</t>
  </si>
  <si>
    <t>УТ000032509</t>
  </si>
  <si>
    <t>Кронштейн для телевизора H-02 32`-42` настенный</t>
  </si>
  <si>
    <t>УТ000032510</t>
  </si>
  <si>
    <t>Кронштейн для телевизора H-03 40`-70` настенный</t>
  </si>
  <si>
    <t>УТ000035117</t>
  </si>
  <si>
    <t>Кронштейн для телевизора UltraMounts UM810F фиксированный 13-27` (33-68см) до 25кг</t>
  </si>
  <si>
    <t>УТ000056388</t>
  </si>
  <si>
    <t>Кронштейн для телевизора наклонно-поворотный ENERGY POWER 14-27`</t>
  </si>
  <si>
    <t>УТ000049070</t>
  </si>
  <si>
    <t>Кронштейн для телевизора наклонный NS 32`-85`</t>
  </si>
  <si>
    <t>УТ000057594</t>
  </si>
  <si>
    <t>Кронштейн для телевизора фиксированный ENERGY POWER 26-63`</t>
  </si>
  <si>
    <t>УТ000054632</t>
  </si>
  <si>
    <t>Кронштейн для телевизора фиксированный ENERGY POWER 26-65`</t>
  </si>
  <si>
    <t>УТ000056379</t>
  </si>
  <si>
    <t>Кронштейн для телевизора фиксированный ENERGY POWER 32-80`</t>
  </si>
  <si>
    <t>УТ000056387</t>
  </si>
  <si>
    <t>Кронштейн для телевизора фиксированный ENERGY POWER PL103 32-70`</t>
  </si>
  <si>
    <t xml:space="preserve"> Микрофоны вокальные</t>
  </si>
  <si>
    <t xml:space="preserve"> Микрофоны беспроводной c колонкой</t>
  </si>
  <si>
    <t>УТ000045735</t>
  </si>
  <si>
    <t>Микрофон для караоке c беспроводной колонкой OT-ERM04 (Bluetooth, microSD, USB) черный</t>
  </si>
  <si>
    <t>УТ000052267</t>
  </si>
  <si>
    <t>Микрофон для караоке c беспроводной колонкой WSTER WS-2011 (Bluetooth, microSD, USB) зеленый</t>
  </si>
  <si>
    <t>УТ000052272</t>
  </si>
  <si>
    <t>Микрофон для караоке c беспроводной колонкой WSTER WS-898 (Bluetooth, microSD, USB) розовый</t>
  </si>
  <si>
    <t>УТ000052273</t>
  </si>
  <si>
    <t>Микрофон для караоке c беспроводной колонкой WSTER WS-898 (Bluetooth, microSD, USB) синий</t>
  </si>
  <si>
    <t>УТ000052274</t>
  </si>
  <si>
    <t>Микрофон для караоке c беспроводной колонкой WSTER WS-898 (Bluetooth, microSD, USB) черный</t>
  </si>
  <si>
    <t>УТ000048055</t>
  </si>
  <si>
    <t>Микрофон для караоке c беспроводной колонкой WSTER WS-900 (Bluetooth, microSD, USB) камуфляж</t>
  </si>
  <si>
    <t>УТ000048056</t>
  </si>
  <si>
    <t>Микрофон для караоке c беспроводной колонкой WSTER WS-900 (Bluetooth, microSD, USB) красный</t>
  </si>
  <si>
    <t>УТ000045732</t>
  </si>
  <si>
    <t>Микрофон для караоке беспроводной c колонкой 04 (Bluetooth, microSD, USB) золото</t>
  </si>
  <si>
    <t>УТ000045736</t>
  </si>
  <si>
    <t>Микрофон для караоке беспроводной c колонкой 05 (Bluetooth, microSD, USB) черный</t>
  </si>
  <si>
    <t xml:space="preserve"> Микрофоны беспроводные</t>
  </si>
  <si>
    <t>УТ000054008</t>
  </si>
  <si>
    <t>Микрофон для караоке ELMM-501 (2 микрофона, беспроводной)</t>
  </si>
  <si>
    <t>УТ000054007</t>
  </si>
  <si>
    <t>Микрофон для караоке ELMM-503 (1 микрофон, беспроводной)</t>
  </si>
  <si>
    <t>УТ000054009</t>
  </si>
  <si>
    <t>Микрофонная система для караоке ELMM-503 (2 микрофона, беспроводной)</t>
  </si>
  <si>
    <t xml:space="preserve"> Микрофоны проводные</t>
  </si>
  <si>
    <t>УТ000054005</t>
  </si>
  <si>
    <t>Микрофон для караоке, неразъемный провод 3м, штекер 6.3, ELMM-103</t>
  </si>
  <si>
    <t>УТ000054006</t>
  </si>
  <si>
    <t>Микрофон для караоке, неразъемный провод 3м, штекер 6.3, ELMM-1031</t>
  </si>
  <si>
    <t>УТ000054003</t>
  </si>
  <si>
    <t>Микрофон для караоке, разъемный провод 3м, штекер 6.3, ELMM-01</t>
  </si>
  <si>
    <t>УТ000054004</t>
  </si>
  <si>
    <t>Микрофон для караоке, разъемный провод 3м, штекер 6.3, ELMM-226</t>
  </si>
  <si>
    <t xml:space="preserve"> Пульты дистанционного управления</t>
  </si>
  <si>
    <t xml:space="preserve"> Пульты для DVD</t>
  </si>
  <si>
    <t>00000004169</t>
  </si>
  <si>
    <t>Пульт универсальный для DVD HR-330E</t>
  </si>
  <si>
    <t xml:space="preserve"> Пульты для кондиционеров</t>
  </si>
  <si>
    <t>УТ000041970</t>
  </si>
  <si>
    <t>Пульт для кондиционеров универсальный Dream KT-E08 белый</t>
  </si>
  <si>
    <t>УТ000059223</t>
  </si>
  <si>
    <t>Пульт для кондиционеров универсальный K-1303E 6000 в 1 ClickPdu</t>
  </si>
  <si>
    <t>УТ000054396</t>
  </si>
  <si>
    <t>Пульт для кондиционеров универсальный K-1303E 7000 в 1 Huayu</t>
  </si>
  <si>
    <t xml:space="preserve"> Пульты для приставок спутникового и кабельного телевидения</t>
  </si>
  <si>
    <t>УТ000041968</t>
  </si>
  <si>
    <t>Пульт для приставки Beeline MXV3 Dream ( Cisco, Tatung, Motorola)</t>
  </si>
  <si>
    <t>УТ000056067</t>
  </si>
  <si>
    <t>Пульт для приставки МТС DN300, DS300A, DC300A, IPTV Dream</t>
  </si>
  <si>
    <t>УТ000011984</t>
  </si>
  <si>
    <t>Пульт для приставки Ростелеком MAG-250 HD IPTV</t>
  </si>
  <si>
    <t>УТ000048159</t>
  </si>
  <si>
    <t>Пульт для приставки Ростелеком MAG-255 HD IPTV</t>
  </si>
  <si>
    <t>УТ000038533</t>
  </si>
  <si>
    <t>Пульт для приставки Триколор DDL-1034</t>
  </si>
  <si>
    <t>УТ000004391</t>
  </si>
  <si>
    <t>Пульт для приставки Триколор GS8300M</t>
  </si>
  <si>
    <t xml:space="preserve"> Пульты для цифровых приставок  DVB-T2</t>
  </si>
  <si>
    <t>УТ000055961</t>
  </si>
  <si>
    <t>Пульт для цифровых приставок и IP TV универсальный DVB-T2+3 ver.2023 г заменяет 99% пультов Huayu</t>
  </si>
  <si>
    <t>УТ000037415</t>
  </si>
  <si>
    <t>Пульт для цифровых приставок универсальный DVB-T2</t>
  </si>
  <si>
    <t>УТ000040188</t>
  </si>
  <si>
    <t>Пульт для цифровых приставок универсальный OTAU</t>
  </si>
  <si>
    <t>УТ000035405</t>
  </si>
  <si>
    <t>Пульт для цифровых приставок универсальный RC RM-1155+5</t>
  </si>
  <si>
    <t>УТ000044366</t>
  </si>
  <si>
    <t>Пульт для цифровых приставок универсальный RM-U1911 Dream</t>
  </si>
  <si>
    <t xml:space="preserve"> Пульты программируемые</t>
  </si>
  <si>
    <t>УТ000054637</t>
  </si>
  <si>
    <t>Пульт для проекторов универсальный RM-P1375 Huayu</t>
  </si>
  <si>
    <t>УТ000035746</t>
  </si>
  <si>
    <t>Пульт для телевизора универсальный 100 в 1 LR-LCD-707E программируемый Dream техпак</t>
  </si>
  <si>
    <t>УТ000049072</t>
  </si>
  <si>
    <t>Пульт для телевизора универсальный HY-098</t>
  </si>
  <si>
    <t>УТ000032986</t>
  </si>
  <si>
    <t>Пульт для телевизора универсальный R-TV2 Dream</t>
  </si>
  <si>
    <t>УТ000034581</t>
  </si>
  <si>
    <t>Пульт для телевизора универсальный RM-L1120+8 более 1000 кодов</t>
  </si>
  <si>
    <t>УТ000055103</t>
  </si>
  <si>
    <t>Пульт для телевизора универсальный RM-L1130+X (LCD/LED/3D) программируемый Huayu</t>
  </si>
  <si>
    <t>УТ000028666</t>
  </si>
  <si>
    <t>Пульт для телевизора универсальный RM-L1195+8 (LCD/LED/3D) программируемый Live-Power</t>
  </si>
  <si>
    <t>УТ000029190</t>
  </si>
  <si>
    <t>Пульт для телевизора универсальный URC-707E Dream</t>
  </si>
  <si>
    <t>00410060166</t>
  </si>
  <si>
    <t>Пульт ДУ RC RM-36E++</t>
  </si>
  <si>
    <t>УТ000000352</t>
  </si>
  <si>
    <t>Пульт ДУ RC RM-36E+S (программируемый)</t>
  </si>
  <si>
    <t xml:space="preserve"> Пульты телевизионные</t>
  </si>
  <si>
    <t xml:space="preserve"> Пульты для Akira, Akai, Elenberg, Erisson, Hyundai</t>
  </si>
  <si>
    <t>УТ000056066</t>
  </si>
  <si>
    <t>Пульт для телевизора Akira RS41-DCG (Akai, AMCV.Fusion.Orion.Supra.Mystery,DEXP,Loview,Novex)   DREAM</t>
  </si>
  <si>
    <t>УТ000057977</t>
  </si>
  <si>
    <t>Пульт для телевизора Erisson RS41C0 (SHIVAKI,AKIRA,FUSION,SUPRA,ВИТЯЗЬ,VEKTASUZUKI,ORFEY ) DREAM ТЕХПАК</t>
  </si>
  <si>
    <t xml:space="preserve"> Пульты для BBK, Mystery</t>
  </si>
  <si>
    <t>УТ000004404</t>
  </si>
  <si>
    <t>Пульт для телевизора BBK RC-1529 KT6949 (Helix, Mystery)</t>
  </si>
  <si>
    <t xml:space="preserve"> Пульты для Daewoo</t>
  </si>
  <si>
    <t>00400048046</t>
  </si>
  <si>
    <t>Пульт для телевизора Daewoo универсальный RM-515D</t>
  </si>
  <si>
    <t xml:space="preserve"> Пульты для DEXP, DNS, Doffler, Haier</t>
  </si>
  <si>
    <t>УТ000057978</t>
  </si>
  <si>
    <t>Пульт для телевизора DEXP 16A3000, CX509-DTV с функцией REC Dream</t>
  </si>
  <si>
    <t>УТ000054407</t>
  </si>
  <si>
    <t>Пульт для телевизора DEXP AN-1603 (AN1603) с голосовым упр.(HI, Novex,Витязь(VITYAS),Hyundai,Leff,STARWIND) LCD TV Huayu</t>
  </si>
  <si>
    <t>УТ000054388</t>
  </si>
  <si>
    <t>Пульт для телевизора DEXP JKT-106B-2,GCBLTV70A-C35,D7-RC(Orion.Supra.Harper.Fusion.Goldstar.Hyunday,Econ)</t>
  </si>
  <si>
    <t>УТ000053540</t>
  </si>
  <si>
    <t>Пульт для телевизора DEXP универсальный (DNS, Hisense, Rolsen) RM-L1365 Huayu</t>
  </si>
  <si>
    <t>УТ000055080</t>
  </si>
  <si>
    <t>Пульт для телевизора Haier универсальный RM-L1535 Huayu</t>
  </si>
  <si>
    <t xml:space="preserve"> Пульты для LG, Goldstar</t>
  </si>
  <si>
    <t>УТ000007174</t>
  </si>
  <si>
    <t>Пульт для телевизора LG универсальный LR-LCD-707E</t>
  </si>
  <si>
    <t>УТ000053533</t>
  </si>
  <si>
    <t>Пульт для телевизора LG универсальный RM-002CB Huayu</t>
  </si>
  <si>
    <t>00000003515</t>
  </si>
  <si>
    <t>Пульт для телевизора LG универсальный RM-158CB Китай</t>
  </si>
  <si>
    <t>00000003516</t>
  </si>
  <si>
    <t>Пульт для телевизора LG универсальный RM-609CB++</t>
  </si>
  <si>
    <t>00410050338</t>
  </si>
  <si>
    <t>Пульт для телевизора LG универсальный RM-752CB LCD</t>
  </si>
  <si>
    <t>УТ000038538</t>
  </si>
  <si>
    <t>Пульт для телевизора LG универсальный RM-L1162 Dream</t>
  </si>
  <si>
    <t>УТ000053534</t>
  </si>
  <si>
    <t>Пульт для телевизора LG универсальный RM-L1162 с функцией SMART 3D LED TV, корпус AKB73715603, Huayu</t>
  </si>
  <si>
    <t>УТ000011972</t>
  </si>
  <si>
    <t>Пульт для телевизора LG универсальный RM-L1162W белый 3D LCD/LED TV Huayu</t>
  </si>
  <si>
    <t>УТ000053523</t>
  </si>
  <si>
    <t>Пульт для телевизора LG универсальный RM-L1163 с кнопкой ivi TV корпус AKB75095312, ClickPdu</t>
  </si>
  <si>
    <t>УТ000044371</t>
  </si>
  <si>
    <t>Пульт для телевизора LG универсальный RM-L1616 Dream</t>
  </si>
  <si>
    <t>УТ000053535</t>
  </si>
  <si>
    <t>Пульт для телевизора LG универсальный RM-L1726 для всех моделей LG TV (IVI, Netflix, Prime Video) Huayu</t>
  </si>
  <si>
    <t>УТ000054399</t>
  </si>
  <si>
    <t>Пульт для телевизора LG универсальный RM-L2022 ivi,OKKO,HD КиноПоиск  корпус AKB76037608 ClickPdu</t>
  </si>
  <si>
    <t>УТ000008999</t>
  </si>
  <si>
    <t>Пульт для телевизора LG универсальный RM-L810 Live-Power</t>
  </si>
  <si>
    <t>УТ000015161</t>
  </si>
  <si>
    <t>Пульт для телевизора LG универсальный RM-L859</t>
  </si>
  <si>
    <t>00410059397</t>
  </si>
  <si>
    <t>Пульт для телевизора LG универсальный RM-L859 LCD Huayu</t>
  </si>
  <si>
    <t>УТ000054405</t>
  </si>
  <si>
    <t>Пульт для телевизора LG универсальный RM-L930 RU (RM-L930+) для всех моделей LG, корпус AKB73756502 Huayu</t>
  </si>
  <si>
    <t>УТ000053538</t>
  </si>
  <si>
    <t>Пульт для телевизора LG универсальный RM-L930+ для всех моделей LG, корпус AKB72914293 Huayu</t>
  </si>
  <si>
    <t xml:space="preserve"> Пульты для Panasonic</t>
  </si>
  <si>
    <t>00000004173</t>
  </si>
  <si>
    <t>Пульт для телевизора Panasonic универсальный RM-532M</t>
  </si>
  <si>
    <t>УТ000006135</t>
  </si>
  <si>
    <t>Пульт для телевизора Panasonic универсальный RM-D920+ LCD</t>
  </si>
  <si>
    <t>УТ000021956</t>
  </si>
  <si>
    <t>Пульт для телевизора Panasonic универсальный RM-L1268 с кнопкой NETFLIX Huayu</t>
  </si>
  <si>
    <t>УТ000038541</t>
  </si>
  <si>
    <t>Пульт для телевизора Panasonic универсальный URC-97 Dream</t>
  </si>
  <si>
    <t xml:space="preserve"> Пульты для Philips</t>
  </si>
  <si>
    <t>УТ000010783</t>
  </si>
  <si>
    <t>Пульт для телевизора Philips 2422 549 90467 (YKF309-001)</t>
  </si>
  <si>
    <t>УТ000009363</t>
  </si>
  <si>
    <t>Пульт для телевизора Philips 9965 900 09443 LCD TV</t>
  </si>
  <si>
    <t>УТ000005516</t>
  </si>
  <si>
    <t>Пульт для телевизора Philips универсальный RM-D1000 корпус RC-2143606 Huayu</t>
  </si>
  <si>
    <t>УТ000010800</t>
  </si>
  <si>
    <t>Пульт для телевизора Philips универсальный RM-L1125+ 3D корпус 9965 900 00449 ( YKF308-001) Huayu</t>
  </si>
  <si>
    <t>УТ000055095</t>
  </si>
  <si>
    <t>Пульт для телевизора Philips универсальный RM-L1128 3D корпус 2422 549 90477 Huayu</t>
  </si>
  <si>
    <t>УТ000011971</t>
  </si>
  <si>
    <t>Пульт для телевизора Philips универсальный RM-L1128 Live-Power</t>
  </si>
  <si>
    <t>УТ000055096</t>
  </si>
  <si>
    <t>Пульт для телевизора Philips универсальный RM-L1220 LCD корпус 9965 900 09443 Huayu</t>
  </si>
  <si>
    <t>УТ000008994</t>
  </si>
  <si>
    <t>Пульт универсальный для Philips, RM-L1225</t>
  </si>
  <si>
    <t>УТ000027643</t>
  </si>
  <si>
    <t>Пульт универсальный для Philips, RM-L1285</t>
  </si>
  <si>
    <t xml:space="preserve"> Пульты для Polar, Rolsen, Rubin</t>
  </si>
  <si>
    <t>УТ000053528</t>
  </si>
  <si>
    <t>Пульт для телевизора Polar универсальный RM-L1057 (Shivaki, Izumi, DNS, Orion, Akira, Supra, Rolsen, BBK, Saturn) ClickPDU</t>
  </si>
  <si>
    <t>УТ000054725</t>
  </si>
  <si>
    <t>Пульт для телевизора Polar универсальный RM-L1153+3 (Akai, Aoc, Dexp, DNS, DOffler, Elenberg, Erisson, Fusion, Harper, Hyundai, Skyline, Telefunken, Vityaz, Vekta) DREAM</t>
  </si>
  <si>
    <t>УТ000053521</t>
  </si>
  <si>
    <t>Пульт для телевизора Polar универсальный RM-L1153+3 (Akai, Aoc, Dexp, DNS, DOffler, Elenberg, Erisson, Fusion, Harper, Hyundai, Skyline, Telefunken, Vityaz, Vekta) Huayu</t>
  </si>
  <si>
    <t>УТ000055079</t>
  </si>
  <si>
    <t>Пульт для телевизора Rolsen RC-A06 (RL-32B05F,RB-32K101U,Irbis T24Q44HAL) TV</t>
  </si>
  <si>
    <t xml:space="preserve"> Пульты для Samsung</t>
  </si>
  <si>
    <t>УТ000059306</t>
  </si>
  <si>
    <t>Пульт для телевизора Samsung BN59-01363G Smart TV с управл.голосом Dream</t>
  </si>
  <si>
    <t>УТ000053532</t>
  </si>
  <si>
    <t>Пульт для телевизора Samsung универсальный RM-016FC-1 для старых моделей Huayu</t>
  </si>
  <si>
    <t>УТ000001261</t>
  </si>
  <si>
    <t>Пульт для телевизора Samsung универсальный RM-016FС TV</t>
  </si>
  <si>
    <t>УТ000054400</t>
  </si>
  <si>
    <t>Пульт для телевизора Samsung универсальный RM-179FC-1 для старых моделей,универсальный Samsung Huayu</t>
  </si>
  <si>
    <t>УТ000032987</t>
  </si>
  <si>
    <t>Пульт для телевизора Samsung универсальный RM-D1078+ Dream</t>
  </si>
  <si>
    <t>УТ000055101</t>
  </si>
  <si>
    <t>Пульт для телевизора Samsung универсальный RM-D1078+2 Netflix, prime video корпус AA59-00582A Huayu</t>
  </si>
  <si>
    <t>УТ000044372</t>
  </si>
  <si>
    <t>Пульт для телевизора Samsung универсальный RM-L1080+ Dream</t>
  </si>
  <si>
    <t>УТ000055767</t>
  </si>
  <si>
    <t>Пульт для телевизора Samsung универсальный RM-L1088 LCD/LED TV Dream</t>
  </si>
  <si>
    <t>УТ000053541</t>
  </si>
  <si>
    <t>Пульт для телевизора Samsung универсальный RM-L1618 корпус BN59-01315B Huayu</t>
  </si>
  <si>
    <t>УТ000000355</t>
  </si>
  <si>
    <t>Пульт для телевизора Samsung универсальный RM-L919 Live-Power</t>
  </si>
  <si>
    <t xml:space="preserve"> Пульты для Sony</t>
  </si>
  <si>
    <t>00000003528</t>
  </si>
  <si>
    <t>Пульт для телевизора Sony универсальный RM-191A</t>
  </si>
  <si>
    <t>УТ000009001</t>
  </si>
  <si>
    <t>Пульт для телевизора Sony универсальный RM-L1165 3D LCD/LED Huayu</t>
  </si>
  <si>
    <t>УТ000050989</t>
  </si>
  <si>
    <t>Пульт для телевизора Sony универсальный RM-L1165, Live-Power</t>
  </si>
  <si>
    <t>УТ000055102</t>
  </si>
  <si>
    <t>Пульт для телевизора Sony универсальный RM-L1185 корпус RM-ED062 Huayu</t>
  </si>
  <si>
    <t>УТ000055069</t>
  </si>
  <si>
    <t>Пульт для телевизора Sony универсальный RM-L1275 корпус RMT-TX101D Huayu</t>
  </si>
  <si>
    <t>УТ000038539</t>
  </si>
  <si>
    <t>Пульт для телевизора Sony универсальный RM-L1370  Dream</t>
  </si>
  <si>
    <t>УТ000027668</t>
  </si>
  <si>
    <t>Пульт для телевизора Sony универсальный RM-L1370 LCD</t>
  </si>
  <si>
    <t>УТ000049217</t>
  </si>
  <si>
    <t>Пульт для телевизора Sony универсальный RM-L959 Live-Power</t>
  </si>
  <si>
    <t xml:space="preserve"> Пульты для Supra, Telefunken</t>
  </si>
  <si>
    <t>УТ000053529</t>
  </si>
  <si>
    <t>Пульт для телевизора Supra универсальный RM-L1042+2 (Mystery, Hyundai, Fusion, Shivaki, General, Izumi) Huayu</t>
  </si>
  <si>
    <t xml:space="preserve"> Пульты для Thomson</t>
  </si>
  <si>
    <t>УТ000053542</t>
  </si>
  <si>
    <t>Пульт для телевизора Thomson универсальный RM-TH100 корпус RCT-100 Huayu</t>
  </si>
  <si>
    <t xml:space="preserve"> Пульты для Toshiba</t>
  </si>
  <si>
    <t>00000003530</t>
  </si>
  <si>
    <t>Пульт для телевизора Toshiba универсальный RM-162B</t>
  </si>
  <si>
    <t>УТ000006140</t>
  </si>
  <si>
    <t>Пульт для телевизора Toshiba универсальный RM-L890 Dream</t>
  </si>
  <si>
    <t>УТ000046242</t>
  </si>
  <si>
    <t>Пульт для телевизора Toshiba универсальный RM-L890+ Huayu</t>
  </si>
  <si>
    <t>УТ000048401</t>
  </si>
  <si>
    <t>Пульт универсальный для TOSHIBA, RM-L890</t>
  </si>
  <si>
    <t xml:space="preserve"> Пульты для других брендов</t>
  </si>
  <si>
    <t>УТ000054398</t>
  </si>
  <si>
    <t>Пульт для телевизора Asano универсальный RS41 SMART ClickPDU (Akai,BQ(Bright&amp;Quick),Daewoo,Dexp,Econ,Erisson,Fusion,Harper,Hi,Hyundai,Lumus,Mystery) ClickPdu</t>
  </si>
  <si>
    <t>УТ000042193</t>
  </si>
  <si>
    <t>Пульт для телевизора TCL универсальный TC-97E</t>
  </si>
  <si>
    <t>УТ000053543</t>
  </si>
  <si>
    <t>Пульт для телевизора Vestel универсальный для всех моделей TV RM-L1200+ Huayu</t>
  </si>
  <si>
    <t xml:space="preserve"> Пульты универсальные мини</t>
  </si>
  <si>
    <t>УТ000001492</t>
  </si>
  <si>
    <t>Пульт ДУ универсальный MINI (TV)</t>
  </si>
  <si>
    <t xml:space="preserve"> Чехлы для пультов и аксессуары</t>
  </si>
  <si>
    <t>УТ000055974</t>
  </si>
  <si>
    <t>Чехол для пульта ДУ WiMax 45х150</t>
  </si>
  <si>
    <t>УТ000054516</t>
  </si>
  <si>
    <t>Чехол для пульта ДУ WiMax 45х170</t>
  </si>
  <si>
    <t>УТ000027710</t>
  </si>
  <si>
    <t>Чехол для пульта ДУ WiMax 50х130</t>
  </si>
  <si>
    <t>УТ000027711</t>
  </si>
  <si>
    <t>Чехол для пульта ДУ WiMax 50х150</t>
  </si>
  <si>
    <t>УТ000048598</t>
  </si>
  <si>
    <t>Чехол для пульта ДУ WiMax 50х170</t>
  </si>
  <si>
    <t>УТ000027715</t>
  </si>
  <si>
    <t>Чехол для пульта ДУ WiMax 50х190</t>
  </si>
  <si>
    <t>УТ000048599</t>
  </si>
  <si>
    <t>Чехол для пульта ДУ WiMax 50х210</t>
  </si>
  <si>
    <t>УТ000027724</t>
  </si>
  <si>
    <t>Чехол для пульта ДУ WiMax 60х170</t>
  </si>
  <si>
    <t>УТ000027725</t>
  </si>
  <si>
    <t>Чехол для пульта ДУ WiMax 60х190</t>
  </si>
  <si>
    <t>УТ000027727</t>
  </si>
  <si>
    <t>Чехол для пульта ДУ WiMax 60х210</t>
  </si>
  <si>
    <t xml:space="preserve"> Радиоприемники, магнитоллы</t>
  </si>
  <si>
    <t>УТ000009016</t>
  </si>
  <si>
    <t>Радиоприемник портативный "Эфир-12", FM 64-108МГц, бат. 2*R20, 220V</t>
  </si>
  <si>
    <t>УТ000024680</t>
  </si>
  <si>
    <t>Радиоприемник портативный COLON 607</t>
  </si>
  <si>
    <t>УТ000010842</t>
  </si>
  <si>
    <t>Радиоприемник портативный Fepe FP-1360U (Аналоговый, FM, AM, СВ, диспл.Стрелочный, пит.сетевой+2хR20, USB, SD, TF, фонарик, AUX, разъем для микр., светомузыка) (О`)</t>
  </si>
  <si>
    <t>УТ000010505</t>
  </si>
  <si>
    <t>Радиоприемник портативный Fepe FP-1371 (Аналоговый, FM, AM, СВ, диспл.Стрелочный, пит.сетевой+2хR20)</t>
  </si>
  <si>
    <t>УТ000020003</t>
  </si>
  <si>
    <t>Радиоприемник портативный Fepe FP-1775U (Аналоговый, FM, AM, СВ, диспл.Стрелочный, пит.сетевой+2хR20, черный, серый)</t>
  </si>
  <si>
    <t>УТ000022740</t>
  </si>
  <si>
    <t>Радиоприемник портативный HN-289UAT (USB, MicroSD, AUX, Фонарик, функция PowerBank)</t>
  </si>
  <si>
    <t>УТ000055579</t>
  </si>
  <si>
    <t>Радиоприемник портативный JOC H1011BT (Цифровой, FM, диспл. LED, пит.сетеой+АКБ, Bluetooth, USB, SD, AUX)</t>
  </si>
  <si>
    <t>УТ000056563</t>
  </si>
  <si>
    <t>Радиоприемник портативный JOC H456BT USB,TF,Bluetooth</t>
  </si>
  <si>
    <t>00410053353</t>
  </si>
  <si>
    <t>Радиоприемник портативный KIPO KB-409АС (Аналоговый, FM, СВ, КВ, диспл.стрелочный, пит.сетевой+3хR20, вых.науш.)</t>
  </si>
  <si>
    <t xml:space="preserve"> Рации и аксессуары</t>
  </si>
  <si>
    <t xml:space="preserve"> Рации портативные</t>
  </si>
  <si>
    <t xml:space="preserve"> Однодиапозонные рации 400-470МГц (UHF)</t>
  </si>
  <si>
    <t>УТ000007145</t>
  </si>
  <si>
    <t>Рация Baofeng BF-666S 5Вт 400-470МГц (UHF)</t>
  </si>
  <si>
    <t>УТ000007146</t>
  </si>
  <si>
    <t>Рация Baofeng BF-777S 5Вт 400-470МГц (UHF)</t>
  </si>
  <si>
    <t>УТ000051707</t>
  </si>
  <si>
    <t>Рация Baofeng BF-888S 5Вт 400-470МГц (UHF) комплект 2шт</t>
  </si>
  <si>
    <t>УТ000023154</t>
  </si>
  <si>
    <t>Рация Baofeng BF-999S 5Вт 400-470МГц (UHF)</t>
  </si>
  <si>
    <t>УТ000050182</t>
  </si>
  <si>
    <t>Рация Baofeng T-388, Хаки, 2шт</t>
  </si>
  <si>
    <t>УТ000050184</t>
  </si>
  <si>
    <t>Рация Baofeng T-388, Цветная, 2шт</t>
  </si>
  <si>
    <t xml:space="preserve"> Системы видеонаблюдения</t>
  </si>
  <si>
    <t xml:space="preserve"> Видеокамеры беспродводные</t>
  </si>
  <si>
    <t>УТ000057263</t>
  </si>
  <si>
    <t>IP-камера лампочка 2Мп VR-V13-B, рыбий глаз 360° Е27 (1920x1080p, 3.6mm, пластик)</t>
  </si>
  <si>
    <t>УТ000057264</t>
  </si>
  <si>
    <t>IP-камера поворотная лампочка 2Мп IPC-V380-E27 (1920x1080p, 3.6mm, пластик)</t>
  </si>
  <si>
    <t>УТ000057265</t>
  </si>
  <si>
    <t>IP-камера поворотная лампочка 3Мп IPC-V380-E27 (2048x1536p, 3.6mm, пластик)</t>
  </si>
  <si>
    <t xml:space="preserve"> Муляжи видеокамер</t>
  </si>
  <si>
    <t>УТ000010819</t>
  </si>
  <si>
    <t>Муляж видеокамеры купольной 1LED, мигает, питание: 2*АAA</t>
  </si>
  <si>
    <t>УТ000041078</t>
  </si>
  <si>
    <t>Муляж видеокамеры, 1 красный LED мигает, белый</t>
  </si>
  <si>
    <t>УТ000010820</t>
  </si>
  <si>
    <t>Муляж видеокамеры, 1LED мигает, питание: 2*АAA</t>
  </si>
  <si>
    <t>УТ000011169</t>
  </si>
  <si>
    <t>Муляж видеокамеры, купольная, 1 красный LED мигает, питание: 3*АA</t>
  </si>
  <si>
    <t>УТ000040146</t>
  </si>
  <si>
    <t>Муляж видеокамеры, солнечная панель, 1 красный LED мигает, серебро</t>
  </si>
  <si>
    <t xml:space="preserve"> Телевизионные антенны и принадлежности</t>
  </si>
  <si>
    <t xml:space="preserve"> Антенны телевизионные</t>
  </si>
  <si>
    <t xml:space="preserve"> Антенны комнатные</t>
  </si>
  <si>
    <t>УТ000044720</t>
  </si>
  <si>
    <t>Антенна комнатная для цифрового тв, Фаворит 3 A2 DVB-T2 5V активная, с кабелем, усилитель 27дБ</t>
  </si>
  <si>
    <t>УТ000014208</t>
  </si>
  <si>
    <t>Антенна комнатная телескопическая МВ+ДМВ RGB 618 Tech-1063</t>
  </si>
  <si>
    <t xml:space="preserve"> Антенны наружные</t>
  </si>
  <si>
    <t>УТ000034914</t>
  </si>
  <si>
    <t>Антенна наружная для цифрового тв, Альфа H111-01 DVB-T пассивная, усиление 8,5дБ</t>
  </si>
  <si>
    <t>УТ000033349</t>
  </si>
  <si>
    <t>Антенна наружная ДМБ BAS-1124-5V Двина-14 активная</t>
  </si>
  <si>
    <t>УТ000021730</t>
  </si>
  <si>
    <t>Антенна наружная ДМВ Зенит-20AF, L 011.20D, активная, усиление 18-20 дБ, Locus</t>
  </si>
  <si>
    <t>УТ000025063</t>
  </si>
  <si>
    <t>Антенна наружная ДМВ Меридиан-07 AF Turbo, L 025.07 DT, активная, усиление 27-30 дБ, Locus</t>
  </si>
  <si>
    <t>УТ000038337</t>
  </si>
  <si>
    <t>Антенна наружная ДМВ Меридиан-12 AF Turbo, L 025.12 DT, активная, усиление 29-35 дБ, Locus</t>
  </si>
  <si>
    <t xml:space="preserve"> Антенные разветвители и сумматоры</t>
  </si>
  <si>
    <t>00410053164</t>
  </si>
  <si>
    <t>Сплиттер, делитель ТВ х 3 F-разьем 5-2050 МГц CN-7072B</t>
  </si>
  <si>
    <t xml:space="preserve"> Антенные удлинители</t>
  </si>
  <si>
    <t>УТ000039411</t>
  </si>
  <si>
    <t>Кабель антенный SmartBuy M-F (K-TV233-60) 3м</t>
  </si>
  <si>
    <t>УТ000039412</t>
  </si>
  <si>
    <t>Кабель антенный SmartBuy M-F (K-TV235-50) 5м</t>
  </si>
  <si>
    <t>УТ000039407</t>
  </si>
  <si>
    <t>Кабель антенный SmartBuy M-M прямой разъем (K-TV111) 1,8м</t>
  </si>
  <si>
    <t xml:space="preserve"> Усилители и блоки питания для антенн</t>
  </si>
  <si>
    <t>УТ000025789</t>
  </si>
  <si>
    <t>Блок питания антенный 12V 0.1А (штекер TV) с F-разъемом  Сигнал</t>
  </si>
  <si>
    <t>УТ000015003</t>
  </si>
  <si>
    <t>Блок питания антенный 2-12V 0.1А (штекер TV) с регулятором  Сигнал</t>
  </si>
  <si>
    <t xml:space="preserve"> Телевизионные цифровые приставки DVB-T2</t>
  </si>
  <si>
    <t>УТ000059410</t>
  </si>
  <si>
    <t>BR Приставка для цифрового ТВ, ресивер DVB-T2 OTAU T8000 (Wi-Fi)</t>
  </si>
  <si>
    <t>УТ000059411</t>
  </si>
  <si>
    <t>BR Приставка для цифрового ТВ, ресивер DVB-T2 Super Signal T9999+C (Wi-Fi)</t>
  </si>
  <si>
    <t>УТ000059408</t>
  </si>
  <si>
    <t>BR Приставка для цифрового ТВ, ресивер DVB-T2 YASIN T777</t>
  </si>
  <si>
    <t>УТ000059412</t>
  </si>
  <si>
    <t>BR Приставка для цифрового ТВ, ресивер DVB-T2 YASIN T8000 (Wi-Fi)</t>
  </si>
  <si>
    <t>УТ000059413</t>
  </si>
  <si>
    <t>BR Приставка для цифрового ТВ, ресивер DVB-T2 Интерактив T100</t>
  </si>
  <si>
    <t>УТ000059414</t>
  </si>
  <si>
    <t>BR Приставка для цифрового ТВ, ресивер DVB-T2, WiFi, CXDIGITAL T9000pro 4K</t>
  </si>
  <si>
    <t>УТ000048025</t>
  </si>
  <si>
    <t>Приставка для цифрового ТВ, ресивер DVB-T2 CADENA CDT-1791SB</t>
  </si>
  <si>
    <t>УТ000056512</t>
  </si>
  <si>
    <t>Приставка для цифрового ТВ, ресивер DVB-T2 HD BEKO T5000C</t>
  </si>
  <si>
    <t>УТ000029562</t>
  </si>
  <si>
    <t>Приставка для цифрового ТВ, ресивер DVB-T2 OPENBOX DVB-009 (Wi-Fi)</t>
  </si>
  <si>
    <t>УТ000051809</t>
  </si>
  <si>
    <t>Приставка для цифрового ТВ, ресивер DVB-T2 Super Signal T9999+C (Wi-Fi)</t>
  </si>
  <si>
    <t>УТ000056508</t>
  </si>
  <si>
    <t>Приставка для цифрового ТВ, ресивер DVB-T2 YASIN T777</t>
  </si>
  <si>
    <t>УТ000056510</t>
  </si>
  <si>
    <t>Приставка для цифрового ТВ, ресивер Орбита HD-999C</t>
  </si>
  <si>
    <t>УТ000006529</t>
  </si>
  <si>
    <t>Приставка для цифрового ТВ, ресивер Орбита HD999 (16:9, DVB-T2/Т, HDMI, USB 2.0, MPEG-1/2/4, VC-1, H.264, телетекст, субтитры, HD плеер 1080i /20)</t>
  </si>
  <si>
    <t xml:space="preserve"> Бытовая техника, товары для дома</t>
  </si>
  <si>
    <t xml:space="preserve"> Для бритья, стрижки, укладки</t>
  </si>
  <si>
    <t xml:space="preserve"> Машинки для стрижки волос</t>
  </si>
  <si>
    <t>УТ000050104</t>
  </si>
  <si>
    <t>Машинка для стрижки волос Afkas-Nova 776</t>
  </si>
  <si>
    <t>УТ000050105</t>
  </si>
  <si>
    <t>Машинка для стрижки волос Afkas-Nova 779</t>
  </si>
  <si>
    <t>УТ000050106</t>
  </si>
  <si>
    <t>Машинка для стрижки волос Afkas-Nova 9821</t>
  </si>
  <si>
    <t>УТ000045815</t>
  </si>
  <si>
    <t>Машинка для стрижки волос Cronier CR-108</t>
  </si>
  <si>
    <t>УТ000048586</t>
  </si>
  <si>
    <t>Машинка для стрижки волос Geemy GM-6028</t>
  </si>
  <si>
    <t>УТ000054879</t>
  </si>
  <si>
    <t>Машинка для стрижки волос Geemy GM-6113</t>
  </si>
  <si>
    <t>УТ000044911</t>
  </si>
  <si>
    <t>Машинка для стрижки волос Geemy GM-806</t>
  </si>
  <si>
    <t>УТ000049658</t>
  </si>
  <si>
    <t>Машинка для стрижки волос Geemy GM-813</t>
  </si>
  <si>
    <t>УТ000053083</t>
  </si>
  <si>
    <t>Машинка для стрижки волос HAIR</t>
  </si>
  <si>
    <t>УТ000028524</t>
  </si>
  <si>
    <t>Машинка для стрижки волос Masima MS-6066</t>
  </si>
  <si>
    <t>УТ000053821</t>
  </si>
  <si>
    <t>Машинка для стрижки волос MZ-9805</t>
  </si>
  <si>
    <t>УТ000050650</t>
  </si>
  <si>
    <t>Машинка для стрижки волос NS-216</t>
  </si>
  <si>
    <t>УТ000034597</t>
  </si>
  <si>
    <t>Машинка для стрижки волос ProGemei GM-6010</t>
  </si>
  <si>
    <t>УТ000054546</t>
  </si>
  <si>
    <t>Машинка для стрижки волос ProGemei GM-6032</t>
  </si>
  <si>
    <t>УТ000051920</t>
  </si>
  <si>
    <t>Машинка для стрижки волос ProGemei GM-715</t>
  </si>
  <si>
    <t>УТ000052588</t>
  </si>
  <si>
    <t>Машинка для стрижки волос Sokany SK-4643</t>
  </si>
  <si>
    <t>УТ000053819</t>
  </si>
  <si>
    <t>Машинка для стрижки волос Surker SK-715</t>
  </si>
  <si>
    <t>УТ000053820</t>
  </si>
  <si>
    <t>Машинка для стрижки волос Surker SK-716</t>
  </si>
  <si>
    <t>УТ000045548</t>
  </si>
  <si>
    <t>Машинка для стрижки волос VGR V-003</t>
  </si>
  <si>
    <t>УТ000037231</t>
  </si>
  <si>
    <t>Машинка для стрижки волос VGR V-030</t>
  </si>
  <si>
    <t>УТ000059175</t>
  </si>
  <si>
    <t>Машинка для стрижки волос VGR V-070</t>
  </si>
  <si>
    <t>УТ000048647</t>
  </si>
  <si>
    <t>Машинка для стрижки волос VGR V-071</t>
  </si>
  <si>
    <t>УТ000059189</t>
  </si>
  <si>
    <t>Машинка для стрижки волос VGR V-965</t>
  </si>
  <si>
    <t>УТ000056936</t>
  </si>
  <si>
    <t>Машинка для стрижки волос VGR V-982</t>
  </si>
  <si>
    <t>УТ000051919</t>
  </si>
  <si>
    <t>Машинка для стрижки волос Vintage T9</t>
  </si>
  <si>
    <t>УТ000054277</t>
  </si>
  <si>
    <t>Машинка для стрижки домашних животных со светодиодным индикатором 3,7В</t>
  </si>
  <si>
    <t>УТ000045155</t>
  </si>
  <si>
    <t>Машинка для стрижки Яромир ЯР-703 (сетевой, 10вт)</t>
  </si>
  <si>
    <t>УТ000058224</t>
  </si>
  <si>
    <t>Машинка для стрижки-триммер Geemy GM-573 3в1</t>
  </si>
  <si>
    <t>УТ000043339</t>
  </si>
  <si>
    <t>Машинка для стрижки-триммер Geemy GM-593 3в1</t>
  </si>
  <si>
    <t>УТ000054901</t>
  </si>
  <si>
    <t>Машинка для стрижки-триммер Geemy GM-683</t>
  </si>
  <si>
    <t>УТ000037213</t>
  </si>
  <si>
    <t>Триммер Geemy GM-3105</t>
  </si>
  <si>
    <t>УТ000059184</t>
  </si>
  <si>
    <t>Триммер Geemy GM-3138 2в1</t>
  </si>
  <si>
    <t>УТ000059178</t>
  </si>
  <si>
    <t>Триммер Geemy GM-6129 3в1</t>
  </si>
  <si>
    <t>УТ000043336</t>
  </si>
  <si>
    <t>Триммер Geemy GM-769</t>
  </si>
  <si>
    <t>УТ000037217</t>
  </si>
  <si>
    <t>Триммер ProGeemy GM-3110</t>
  </si>
  <si>
    <t>УТ000056927</t>
  </si>
  <si>
    <t>Триммер ProGeemy GM-3112 2в1</t>
  </si>
  <si>
    <t>УТ000043337</t>
  </si>
  <si>
    <t>Триммер-бритва 4в1Geemy GM-3116</t>
  </si>
  <si>
    <t xml:space="preserve"> Электробритвы</t>
  </si>
  <si>
    <t>УТ000059186</t>
  </si>
  <si>
    <t>Электробритва  VGR V-319</t>
  </si>
  <si>
    <t>УТ000059187</t>
  </si>
  <si>
    <t>Электробритва  VGR V-370</t>
  </si>
  <si>
    <t>УТ000059188</t>
  </si>
  <si>
    <t>Электробритва  VGR V-389</t>
  </si>
  <si>
    <t>УТ000014253</t>
  </si>
  <si>
    <t>Электробритва Afka-Tech 887</t>
  </si>
  <si>
    <t>УТ000015694</t>
  </si>
  <si>
    <t>Электробритва Chaobo RSCW-9300</t>
  </si>
  <si>
    <t>УТ000050852</t>
  </si>
  <si>
    <t>Электробритва Geemy GM-7719</t>
  </si>
  <si>
    <t>УТ000041599</t>
  </si>
  <si>
    <t>Электробритва Philip 6990</t>
  </si>
  <si>
    <t>УТ000029725</t>
  </si>
  <si>
    <t>Электробритва Sportsman SM-512 (аккум)</t>
  </si>
  <si>
    <t>УТ000028432</t>
  </si>
  <si>
    <t>Электробритва Sportsman SM-517 (аккум)</t>
  </si>
  <si>
    <t>УТ000034261</t>
  </si>
  <si>
    <t>Электробритва Авитрон 202А аккумуляторная, для сухого бритья</t>
  </si>
  <si>
    <t>УТ000030092</t>
  </si>
  <si>
    <t>Электробритва Авитрон 301AC аккумуляторно - сетевая, для сухого бритья</t>
  </si>
  <si>
    <t>УТ000028453</t>
  </si>
  <si>
    <t>Электробритва Агидель 16АС аккумуляторно-сетевая, для сухого бритья</t>
  </si>
  <si>
    <t>УТ000030093</t>
  </si>
  <si>
    <t>Электробритва Агидель 17АС аккумуляторно-сетевая, для сухого бритья</t>
  </si>
  <si>
    <t>УТ000055796</t>
  </si>
  <si>
    <t>Электробритва Агидель 19АС аккумуляторно-сетевая</t>
  </si>
  <si>
    <t>УТ000027768</t>
  </si>
  <si>
    <t>Электробритва Агидель 21 сетевая, для сухого бритья</t>
  </si>
  <si>
    <t>УТ000030095</t>
  </si>
  <si>
    <t>Электробритва Агидель 22А (аккумуляторная)</t>
  </si>
  <si>
    <t>УТ000027769</t>
  </si>
  <si>
    <t>Электробритва Агидель 3С сетевая, для сухого бритья</t>
  </si>
  <si>
    <t>УТ000034185</t>
  </si>
  <si>
    <t>Электробритва Агидель-318С сетевая, для сухого бритья</t>
  </si>
  <si>
    <t xml:space="preserve"> Климатическиая техника</t>
  </si>
  <si>
    <t xml:space="preserve"> Обогреватели</t>
  </si>
  <si>
    <t>УТ000056521</t>
  </si>
  <si>
    <t>Обогреватель конвекторного типа РЭМО СБ-1500.2 "Такса", белый, сделано в России</t>
  </si>
  <si>
    <t xml:space="preserve"> Термометры, метеостанции</t>
  </si>
  <si>
    <t xml:space="preserve"> Термометры жидкостные, стрелочные</t>
  </si>
  <si>
    <t>УТ000053768</t>
  </si>
  <si>
    <t>Термометр банный CH-2 "Sauna" 21,5*4,7*0,5см</t>
  </si>
  <si>
    <t>УТ000052552</t>
  </si>
  <si>
    <t>Термометр оконный CH-197A (5.6*5.8*1.9)</t>
  </si>
  <si>
    <t>УТ000051464</t>
  </si>
  <si>
    <t>Термометр оконный CH-207B, биметаллический круглый (7,5*7,5*1,5см)</t>
  </si>
  <si>
    <t>УТ000051588</t>
  </si>
  <si>
    <t>Термометр оконный CH3009, "Стандарт" (-50 +50) на липучке (20.5*3*1.7см)</t>
  </si>
  <si>
    <t>УТ000052551</t>
  </si>
  <si>
    <t>Термометр оконный, на крючке, биметаллический, круглый CY-22 (7*5*0.7)</t>
  </si>
  <si>
    <t xml:space="preserve"> Термометры, метеостанции электронные</t>
  </si>
  <si>
    <t>УТ000018777</t>
  </si>
  <si>
    <t>Термометр электронный HT-01 (TPM-10), выносной датчик, длина провода 1м</t>
  </si>
  <si>
    <t>УТ000028240</t>
  </si>
  <si>
    <t>Термометр электронный HT-01 black 1m(-50/+110°C±1°C 48x28x15mm)</t>
  </si>
  <si>
    <t>УТ000028242</t>
  </si>
  <si>
    <t>Термометр электронный HT-01 black, длина провода 2м (-50/+110°C±1°C 48x28x15mm)</t>
  </si>
  <si>
    <t>УТ000028243</t>
  </si>
  <si>
    <t>Термометр электронный HT-01 black, длина провода 3м (-50/+110°C±1°C 48x28x15mm)</t>
  </si>
  <si>
    <t>УТ000028245</t>
  </si>
  <si>
    <t>Термометр электронный HT-01 white, длина провода 1м (-50/+110°C±1°C 48x28x15mm)</t>
  </si>
  <si>
    <t>УТ000030562</t>
  </si>
  <si>
    <t>Термометр электронный для аквариумов OT-HOM09</t>
  </si>
  <si>
    <t>УТ000053973</t>
  </si>
  <si>
    <t>Термометр-щуп цифровой Garin Точное измерение FT-02 BL1</t>
  </si>
  <si>
    <t xml:space="preserve"> Увлажнители воздуха</t>
  </si>
  <si>
    <t>УТ000045760</t>
  </si>
  <si>
    <t>Увлажнитель  воздуха 01, черный</t>
  </si>
  <si>
    <t>УТ000045759</t>
  </si>
  <si>
    <t>Увлажнитель воздуха 01, белый</t>
  </si>
  <si>
    <t>УТ000055588</t>
  </si>
  <si>
    <t>Увлажнитель воздуха OG-HOM05, черный</t>
  </si>
  <si>
    <t>УТ000049843</t>
  </si>
  <si>
    <t>Фильтр для увлажнителя воздуха (5шт)</t>
  </si>
  <si>
    <t xml:space="preserve"> Техника для дома</t>
  </si>
  <si>
    <t xml:space="preserve"> Машинки для удаления катышков</t>
  </si>
  <si>
    <t>УТ000057282</t>
  </si>
  <si>
    <t>Машинка для удаления катышков 2802</t>
  </si>
  <si>
    <t>УТ000037204</t>
  </si>
  <si>
    <t>Машинка для удаления катышков Hualing HL-677</t>
  </si>
  <si>
    <t>УТ000058052</t>
  </si>
  <si>
    <t>Машинка для удаления катышков Target Brown BR-1786</t>
  </si>
  <si>
    <t>УТ000048626</t>
  </si>
  <si>
    <t>Машинка для удаления катышков Waken WK-101</t>
  </si>
  <si>
    <t xml:space="preserve"> Часы</t>
  </si>
  <si>
    <t xml:space="preserve"> Таймеры</t>
  </si>
  <si>
    <t>УТ000050795</t>
  </si>
  <si>
    <t>Таймер (секундомер) OT-HOM21 синий</t>
  </si>
  <si>
    <t>УТ000049495</t>
  </si>
  <si>
    <t>Таймер (секундомер) OT-HOM22 белый</t>
  </si>
  <si>
    <t>УТ000054794</t>
  </si>
  <si>
    <t>Таймер GARIN KT-02 электронный</t>
  </si>
  <si>
    <t xml:space="preserve"> Часы наручные</t>
  </si>
  <si>
    <t>УТ000002548</t>
  </si>
  <si>
    <t>Часы кварцевые с большим зеленым циферблатом на резиновом ремешке (``)</t>
  </si>
  <si>
    <t>УТ000013055</t>
  </si>
  <si>
    <t>Часы наручные Lang Di, цифра 22 ремешок иск замша серый 1630449 (СОИ`)</t>
  </si>
  <si>
    <t>УТ000035902</t>
  </si>
  <si>
    <t>Часы наручные Skmei 1407 серебро, женские</t>
  </si>
  <si>
    <t>УТ000035906</t>
  </si>
  <si>
    <t>Часы наручные Skmei 1409 серебро, женские</t>
  </si>
  <si>
    <t>УТ000040166</t>
  </si>
  <si>
    <t>Часы наручные Skmei 1521</t>
  </si>
  <si>
    <t>УТ000013075</t>
  </si>
  <si>
    <t>Часы наручные женские электронные с силиконовым ремешком, черные 839100 (СОИ`)</t>
  </si>
  <si>
    <t>УТ000002528</t>
  </si>
  <si>
    <t>Часы наручные-браслет детские, силиконовый ремешок (цвета в ассор.) (``)</t>
  </si>
  <si>
    <t>УТ000008231</t>
  </si>
  <si>
    <t>Часы электронные наручные женские с силик/браслетом,восьмиугольные,белые(839140) (СИ`)</t>
  </si>
  <si>
    <t>УТ000008229</t>
  </si>
  <si>
    <t>Часы электронные наручные женские с силик/браслетом,циферблат круглый (839138) (СИ`)</t>
  </si>
  <si>
    <t>УТ000008599</t>
  </si>
  <si>
    <t>Часы электронные наручные женские с силик/ремешком, циферблат белый необычной формы, белые 839136 (СИ`)</t>
  </si>
  <si>
    <t>УТ000008600</t>
  </si>
  <si>
    <t>Часы электронные наручные женские с силик/ремешком, циферблат белый необычной формы, фиолетовые 839137 (СИ`)</t>
  </si>
  <si>
    <t>УТ000008594</t>
  </si>
  <si>
    <t>Часы электронные наручные женские с силик/ремешком, циферблат круглый, ободок с давлением, белые 839129 (СИ`)</t>
  </si>
  <si>
    <t>УТ000008596</t>
  </si>
  <si>
    <t>Часы электронные наручные женские с силик/ремешком, циферблат хром, красные 839133 (СИ`)</t>
  </si>
  <si>
    <t>УТ000008224</t>
  </si>
  <si>
    <t>Часы электронные наручные женские с силик/ремешком,будильник,секундомер,дата (839111) (СИ`)</t>
  </si>
  <si>
    <t>УТ000008226</t>
  </si>
  <si>
    <t>Часы электронные наручные женские с силик/ремешком,будильник,секундомер,дата (839117) (СИ`)</t>
  </si>
  <si>
    <t>УТ000008227</t>
  </si>
  <si>
    <t>Часы электронные наручные женские с силик/ремешком,будильник,секундомер,дата (839118) (СИ`)</t>
  </si>
  <si>
    <t>УТ000008225</t>
  </si>
  <si>
    <t>Часы электронные наручные женские с силик/ремешком,циферблат круглый,ободок с делением,чёрные (839130) (СИ`)</t>
  </si>
  <si>
    <t xml:space="preserve"> Техника для кухни</t>
  </si>
  <si>
    <t xml:space="preserve"> Зажигалки, горелки</t>
  </si>
  <si>
    <t>УТ000050142</t>
  </si>
  <si>
    <t>Пьезозажигалка ENERGY JZDD-25-ВG черная 157791</t>
  </si>
  <si>
    <t xml:space="preserve"> Кипятильник электрический</t>
  </si>
  <si>
    <t>УТ000022684</t>
  </si>
  <si>
    <t>Кипятильник электрический 0,5 кВт HJ-116</t>
  </si>
  <si>
    <t>УТ000036531</t>
  </si>
  <si>
    <t>Кипятильник электрический 0,5 кВт HJ-138 желтый</t>
  </si>
  <si>
    <t xml:space="preserve"> Товары для туризма</t>
  </si>
  <si>
    <t>УТ000058028</t>
  </si>
  <si>
    <t>Термобутылка-фляжка металлическая 500мл, цветная 16405-16</t>
  </si>
  <si>
    <t>УТ000058022</t>
  </si>
  <si>
    <t>Термокружка металлическая 450мл, с металлической крышкой, пластиковая ручка ,16405-31</t>
  </si>
  <si>
    <t>УТ000058024</t>
  </si>
  <si>
    <t>Термокружка металлическая 450мл, с пластиковой крышкой, цветная 16405-30</t>
  </si>
  <si>
    <t>УТ000058023</t>
  </si>
  <si>
    <t>Термокружка металлическая 450мл, с пластиковой крышкой,16405-23</t>
  </si>
  <si>
    <t xml:space="preserve"> Геймпады, игровые приставки и аксессуары</t>
  </si>
  <si>
    <t xml:space="preserve"> Геймпады, джойстики, аксесуары</t>
  </si>
  <si>
    <t xml:space="preserve"> Геймпады для компьютеров ПК беспроводные</t>
  </si>
  <si>
    <t>00410059103</t>
  </si>
  <si>
    <t>Геймпад беспроводной Defender GAME MASTER WIRELESS до 10 метров, 2 джойстика, 10 кнопок, для PC</t>
  </si>
  <si>
    <t xml:space="preserve"> Геймпады для компьютеров ПК проводные</t>
  </si>
  <si>
    <t>00000001151</t>
  </si>
  <si>
    <t>Геймпад проводной Defender GAME MASTER G2 13 кнопок, для PC</t>
  </si>
  <si>
    <t>УТ000009209</t>
  </si>
  <si>
    <t>Геймпад проводной Defender Vortex 13 кнопок, USB, черный для PC</t>
  </si>
  <si>
    <t>УТ000014403</t>
  </si>
  <si>
    <t>Геймпад проводной Defender ZOOM USB Xinput, 10 кнопок, 2 стика для PC</t>
  </si>
  <si>
    <t>00410055837</t>
  </si>
  <si>
    <t>Геймпад проводной Dialog GP-A01 Action, 10 кнопок, USB, черный для PC</t>
  </si>
  <si>
    <t>00410055838</t>
  </si>
  <si>
    <t>Геймпад проводной Dialog GP-A11 Action-вибрация, 12 кнопок, USB, черный для PC</t>
  </si>
  <si>
    <t>00410053050</t>
  </si>
  <si>
    <t>Геймпад проводной Dialog GP-A13 Action-вибрация, 12 кнопок, USB, черно-красный для PC</t>
  </si>
  <si>
    <t>00410053052</t>
  </si>
  <si>
    <t>Геймпад проводной Dialog GP-A15 Action-вибрация, 12 кнопок, USB, черно-красный для PC</t>
  </si>
  <si>
    <t>00400047540</t>
  </si>
  <si>
    <t>Джойстик проводной Black Warrior BW-211 Sky Warrior V1 Vibration, для PC</t>
  </si>
  <si>
    <t xml:space="preserve"> Геймпады для приставок 8 bit, аксессуары</t>
  </si>
  <si>
    <t>УТ000027487</t>
  </si>
  <si>
    <t>Джойстик для Денди (форма Сега) 15pin</t>
  </si>
  <si>
    <t>УТ000049983</t>
  </si>
  <si>
    <t>Джойстик для Денди (форма Сега) 15pin серый</t>
  </si>
  <si>
    <t>УТ000027488</t>
  </si>
  <si>
    <t>Джойстик для Денди (форма Сега) 9pin, черный</t>
  </si>
  <si>
    <t>УТ000039732</t>
  </si>
  <si>
    <t>Джойстик для Денди Retro Genesis беспроводной P1</t>
  </si>
  <si>
    <t>УТ000027486</t>
  </si>
  <si>
    <t>Джойстик для Денди классический 9pin G1</t>
  </si>
  <si>
    <t>УТ000046751</t>
  </si>
  <si>
    <t>Джойстик для Денди классический 9pin, черный</t>
  </si>
  <si>
    <t>УТ000028694</t>
  </si>
  <si>
    <t>Джойстик для Денди рогатый 15pin</t>
  </si>
  <si>
    <t>УТ000028693</t>
  </si>
  <si>
    <t>Джойстик для Денди рогатый 9pin</t>
  </si>
  <si>
    <t>УТ000029210</t>
  </si>
  <si>
    <t>Кабель антенный RF для Денди 1,5 метра</t>
  </si>
  <si>
    <t xml:space="preserve"> Геймпады для приставок Microsoft Xbox, аксессуары</t>
  </si>
  <si>
    <t xml:space="preserve"> Аксессуары для приставок Microsoft Xbox</t>
  </si>
  <si>
    <t>УТ000045644</t>
  </si>
  <si>
    <t>Аккумулятор для геймпада Xbox ONE S 400mAh (TYX-561) белый</t>
  </si>
  <si>
    <t>УТ000048906</t>
  </si>
  <si>
    <t>Аккумулятор для геймпада Xbox ONE S 400mAh (TYX-561S) черный</t>
  </si>
  <si>
    <t>УТ000040668</t>
  </si>
  <si>
    <t>Зарядная станция для X-Box One HBX-002 iPlay</t>
  </si>
  <si>
    <t>УТ000040667</t>
  </si>
  <si>
    <t>Зарядная станция для X-Box One X1002 OIVO</t>
  </si>
  <si>
    <t>УТ000037842</t>
  </si>
  <si>
    <t>Зарядная станция для геймпадов X-Box  Dual Charging Dock IV-X1002 OIVO</t>
  </si>
  <si>
    <t>УТ000043448</t>
  </si>
  <si>
    <t>Сетевой адаптер для Xbox 360 AC Adapter Kinect</t>
  </si>
  <si>
    <t>УТ000035809</t>
  </si>
  <si>
    <t>Сетевой адаптер для Xbox 360 Fat</t>
  </si>
  <si>
    <t>УТ000042406</t>
  </si>
  <si>
    <t>Чехол защитный для XBox One S silicone case Blue</t>
  </si>
  <si>
    <t>УТ000042407</t>
  </si>
  <si>
    <t>Чехол защитный для XBox One S silicone case Pink</t>
  </si>
  <si>
    <t>УТ000042408</t>
  </si>
  <si>
    <t>Чехол защитный для XBox One S silicone case White</t>
  </si>
  <si>
    <t xml:space="preserve"> Геймпады беспроводные для приставок Microsoft Xbox</t>
  </si>
  <si>
    <t>УТ000042824</t>
  </si>
  <si>
    <t>Геймпад беспроводной до 3 метров, 15 кнопок, 2 стика, для Xbox 360 (с ресивером) for Windows</t>
  </si>
  <si>
    <t>УТ000027802</t>
  </si>
  <si>
    <t>Геймпад беспроводной до 3 метров, 15 кнопок, 2 стика, для Xbox 360, черный</t>
  </si>
  <si>
    <t xml:space="preserve"> Геймпады проводные для приставок Microsoft Xbox</t>
  </si>
  <si>
    <t>УТ000055600</t>
  </si>
  <si>
    <t>Геймпад проводной 1,7 метра, обратная связь, 15 кнопок, 2 стика, для Xbox 360 и PC, хром черный</t>
  </si>
  <si>
    <t>УТ000047925</t>
  </si>
  <si>
    <t>Геймпад проводной для PS3/X-Box One/PC N-1, бирюза</t>
  </si>
  <si>
    <t>УТ000055599</t>
  </si>
  <si>
    <t>Геймпад проводной для Xbox 360 черный 52А-00003 красная коробка</t>
  </si>
  <si>
    <t xml:space="preserve"> Геймпады для приставок Sony Playstation, аксессуары</t>
  </si>
  <si>
    <t xml:space="preserve"> Аксессуары для Sony Playstation</t>
  </si>
  <si>
    <t>УТ000037009</t>
  </si>
  <si>
    <t>Аккумулятор для геймпада PS3 (1800mAh)</t>
  </si>
  <si>
    <t>УТ000044304</t>
  </si>
  <si>
    <t>Зарядная станция для геймпада PS5 Dobe TP5-0537B</t>
  </si>
  <si>
    <t>УТ000036288</t>
  </si>
  <si>
    <t>Зарядная станция для геймпадов PS4 Dobe TP4-002 черная</t>
  </si>
  <si>
    <t>УТ000027490</t>
  </si>
  <si>
    <t>Кабель RCA 1,5 метра для PS1/PS2/PS3</t>
  </si>
  <si>
    <t>УТ000028391</t>
  </si>
  <si>
    <t>Кабель компонентный для PS2/PS3</t>
  </si>
  <si>
    <t>УТ000028813</t>
  </si>
  <si>
    <t>Накладки на стики цвета в ассортименте</t>
  </si>
  <si>
    <t>УТ000029713</t>
  </si>
  <si>
    <t>Сетевой адаптер для PSP 1000/2000/3000</t>
  </si>
  <si>
    <t>УТ000037837</t>
  </si>
  <si>
    <t>Чехол защитный для PS4 Silicon Case for Controller Blue</t>
  </si>
  <si>
    <t>УТ000029705</t>
  </si>
  <si>
    <t>Чехол защитный для PS4 Silicon Case for Controller Camuflage Black/Green</t>
  </si>
  <si>
    <t>УТ000039737</t>
  </si>
  <si>
    <t>Чехол защитный для PS4 Silicon Case for Controller Gray</t>
  </si>
  <si>
    <t>УТ000039738</t>
  </si>
  <si>
    <t>Чехол защитный для PS4 Silicon Case for Controller Green</t>
  </si>
  <si>
    <t>УТ000043463</t>
  </si>
  <si>
    <t>Чехол защитный для PS4 Silicon Case for Controller Light Blue</t>
  </si>
  <si>
    <t>УТ000040800</t>
  </si>
  <si>
    <t>Чехол защитный для PS4 Silicon Case for Controller Non-Slip Black-Green</t>
  </si>
  <si>
    <t>УТ000040802</t>
  </si>
  <si>
    <t>Чехол защитный для PS4 Silicon Case for Controller Non-Slip Black-White</t>
  </si>
  <si>
    <t>УТ000040803</t>
  </si>
  <si>
    <t>Чехол защитный для PS4 Silicon Case for Controller Non-Slip Black-Yellow</t>
  </si>
  <si>
    <t>УТ000039740</t>
  </si>
  <si>
    <t>Чехол защитный для PS4 Silicon Case for Controller Yellow</t>
  </si>
  <si>
    <t>УТ000039739</t>
  </si>
  <si>
    <t>Чехол защитный для PS4 Silicon Case for Controller прозрачный</t>
  </si>
  <si>
    <t xml:space="preserve"> Геймпады для PS2</t>
  </si>
  <si>
    <t>УТ000048244</t>
  </si>
  <si>
    <t>Геймпад беспроводной для PC/PS2 DVTech JS86 Shock Laser</t>
  </si>
  <si>
    <t xml:space="preserve"> Геймпады для PS3</t>
  </si>
  <si>
    <t>УТ000037487</t>
  </si>
  <si>
    <t>Геймпад беспроводной для PS3 белый</t>
  </si>
  <si>
    <t>УТ000037010</t>
  </si>
  <si>
    <t>Геймпад беспроводной для PS3 Красный</t>
  </si>
  <si>
    <t>УТ000033266</t>
  </si>
  <si>
    <t>Геймпад беспроводной для PS3 Серый</t>
  </si>
  <si>
    <t>УТ000055598</t>
  </si>
  <si>
    <t>Геймпад беспроводной для PS3 Синий</t>
  </si>
  <si>
    <t>УТ000036237</t>
  </si>
  <si>
    <t>Геймпад беспроводной для PS3, Хаки</t>
  </si>
  <si>
    <t>УТ000033701</t>
  </si>
  <si>
    <t>Геймпад беспроводной для PS3, черный</t>
  </si>
  <si>
    <t>УТ000013244</t>
  </si>
  <si>
    <t>Геймпад беспроводной Орбита 169 Bluetooth, 15 кнопок, 2 стика, вибрация, для PS3 (OT-PCG02)</t>
  </si>
  <si>
    <t>УТ000039633</t>
  </si>
  <si>
    <t>Геймпад беспроводной Орбита 169 Bluetooth, 15 кнопок, 2 стика, вибрация, для PS3 (OT-PCG02) белый</t>
  </si>
  <si>
    <t>УТ000039634</t>
  </si>
  <si>
    <t>Геймпад беспроводной Орбита 169 Bluetooth, 15 кнопок, 2 стика, вибрация, для PS3 (OT-PCG02) золото</t>
  </si>
  <si>
    <t>УТ000039637</t>
  </si>
  <si>
    <t>Геймпад беспроводной Орбита 169 Bluetooth, 15 кнопок, 2 стика, вибрация, для PS3 (OT-PCG02) серебро</t>
  </si>
  <si>
    <t>УТ000039638</t>
  </si>
  <si>
    <t>Геймпад беспроводной Орбита 169 Bluetooth, 15 кнопок, 2 стика, вибрация, для PS3 (OT-PCG02) синий</t>
  </si>
  <si>
    <t>УТ000057345</t>
  </si>
  <si>
    <t>Геймпад беспроводной Орбита Bluetooth, вибрация, для PS3/Android/iOS OSPCG21</t>
  </si>
  <si>
    <t>00410053054</t>
  </si>
  <si>
    <t>Геймпад проводной универсальный Dialog GP-A17 Action-вибрация, 12 кнопок, PS3/PC, черный</t>
  </si>
  <si>
    <t>УТ000059153</t>
  </si>
  <si>
    <t>Геймпад Х3+ беспроводной для телефонов c кронштейном (Micro)</t>
  </si>
  <si>
    <t xml:space="preserve"> Геймпады для PS4</t>
  </si>
  <si>
    <t>УТ000053993</t>
  </si>
  <si>
    <t>Геймпад беспроводной Bluetooth, 15 кнопок, 2 стика, вибрация, для PS4, PC, Android, IOS (OT-PCG12) красный</t>
  </si>
  <si>
    <t>УТ000053992</t>
  </si>
  <si>
    <t>Геймпад беспроводной Bluetooth, 15 кнопок, 2 стика, вибрация, для PS4, PC, Android, IOS (OT-PCG12) синий</t>
  </si>
  <si>
    <t>УТ000033809</t>
  </si>
  <si>
    <t>Геймпад беспроводной для PS4 Wireless v2 синий</t>
  </si>
  <si>
    <t>УТ000033703</t>
  </si>
  <si>
    <t>Геймпад беспроводной для PS4 Wireless v2 черный</t>
  </si>
  <si>
    <t>УТ000029700</t>
  </si>
  <si>
    <t>Геймпад беспроводной для PS4 без упаковки черный</t>
  </si>
  <si>
    <t>УТ000053994</t>
  </si>
  <si>
    <t>Геймпад проводной, 15 кнопок, 2 стика, вибрация, для PS4, PC (OT-PCG13) белый</t>
  </si>
  <si>
    <t>УТ000056646</t>
  </si>
  <si>
    <t>Геймпад проводной, 15 кнопок, 2 стика, вибрация, для PS4, PC (OT-PCG13) синий</t>
  </si>
  <si>
    <t xml:space="preserve"> Геймпады для приставок16 bit, аксессуары</t>
  </si>
  <si>
    <t>УТ000033165</t>
  </si>
  <si>
    <t>Блок питания (10V, 1A) для денди и сега черный</t>
  </si>
  <si>
    <t>УТ000026194</t>
  </si>
  <si>
    <t>Блок питания 10В, 1000мA, для денди и сеги, обратная полярность, штекер 5,5x2,5мм, 1010</t>
  </si>
  <si>
    <t>УТ000048219</t>
  </si>
  <si>
    <t>Блок питания 5В для денди и сеги, обратная полярность, 5,5х2,5мм</t>
  </si>
  <si>
    <t>УТ000051493</t>
  </si>
  <si>
    <t>Блок питания 5В для сеги Hamy, 5,5х2,1мм</t>
  </si>
  <si>
    <t xml:space="preserve"> Геймпады для смартфонов Android/iOS</t>
  </si>
  <si>
    <t>УТ000055720</t>
  </si>
  <si>
    <t>Геймпад беспроводной Defender Blade Bluetooth 4.2, TV, для Android</t>
  </si>
  <si>
    <t>УТ000033337</t>
  </si>
  <si>
    <t>Геймпад беспроводной Defender Blast Bluetooth 3.0 до 7 метров, для Android</t>
  </si>
  <si>
    <t>УТ000033336</t>
  </si>
  <si>
    <t>Геймпад беспроводной Defender Х7 до 10 метров, 2 джойстика, 12 кнопок, для Android</t>
  </si>
  <si>
    <t>УТ000035869</t>
  </si>
  <si>
    <t>Геймпад беспроводной IPEGA PG-9021</t>
  </si>
  <si>
    <t>УТ000028437</t>
  </si>
  <si>
    <t>Геймпад беспроводной IPEGA PG-9078</t>
  </si>
  <si>
    <t>УТ000049301</t>
  </si>
  <si>
    <t>Геймпад беспроводной IPEGA PG-9217A</t>
  </si>
  <si>
    <t>УТ000043926</t>
  </si>
  <si>
    <t>Напальчники сенсорные для игр на смартфоне</t>
  </si>
  <si>
    <t xml:space="preserve"> Геймпады универсальные</t>
  </si>
  <si>
    <t>УТ000049304</t>
  </si>
  <si>
    <t>Геймпад беспроводной Bluetooth, 15 кнопок, 2 стика, вибрация, для PS4, PC, Android, IOS (OT-PCG12) черный</t>
  </si>
  <si>
    <t>УТ000049302</t>
  </si>
  <si>
    <t>Геймпад беспроводной IPEGA PG-SW018A, совместимость PS3, PC, Android</t>
  </si>
  <si>
    <t>УТ000049303</t>
  </si>
  <si>
    <t>Геймпад беспроводной IPEGA PG-SW038A, совместимость PS3, PC, Android</t>
  </si>
  <si>
    <t>УТ000057344</t>
  </si>
  <si>
    <t>Геймпад беспроводной универсальный Орбита 2,4 Гц, PS2/PS3/PC OT-PCG18</t>
  </si>
  <si>
    <t xml:space="preserve"> Игровые приставки</t>
  </si>
  <si>
    <t>УТ000059152</t>
  </si>
  <si>
    <t>Игровая портативная приставка S10 520в1черная (AUX-2RCA)</t>
  </si>
  <si>
    <t>УТ000045639</t>
  </si>
  <si>
    <t>Игровая приставка 16 Bit DEX DX-166</t>
  </si>
  <si>
    <t>УТ000036453</t>
  </si>
  <si>
    <t>Игровая приставка 16 Bit HD Super Mini MD K3 168 игр</t>
  </si>
  <si>
    <t>УТ000017467</t>
  </si>
  <si>
    <t>Игровая приставка 16 Bit II, 368 встроенных игр черная</t>
  </si>
  <si>
    <t>УТ000059154</t>
  </si>
  <si>
    <t>Игровая приставка 16 Bit II, 500 встроенных игр зеленая</t>
  </si>
  <si>
    <t>УТ000030426</t>
  </si>
  <si>
    <t>Игровая приставка 16 Bit II, 500 встроенных игр красная</t>
  </si>
  <si>
    <t>УТ000026195</t>
  </si>
  <si>
    <t>Игровая приставка 16 Bit II, 500 встроенных игр синяя</t>
  </si>
  <si>
    <t>УТ000050829</t>
  </si>
  <si>
    <t>Игровая приставка 16 Bit LEGO (95 игр)</t>
  </si>
  <si>
    <t>УТ000041466</t>
  </si>
  <si>
    <t>Игровая приставка 16 Bit Magistr MD X, карта microSD 250 игр</t>
  </si>
  <si>
    <t>УТ000037374</t>
  </si>
  <si>
    <t>Игровая приставка 16 Bit Super Drive GTA-55</t>
  </si>
  <si>
    <t>УТ000050834</t>
  </si>
  <si>
    <t>Игровая приставка 16 Bit UFC (31 игра)</t>
  </si>
  <si>
    <t>УТ000029406</t>
  </si>
  <si>
    <t>Игровая приставка 8 Bit Darkwing Duck 440-in-1</t>
  </si>
  <si>
    <t>УТ000035830</t>
  </si>
  <si>
    <t>Игровая приставка 8 Bit Duck Hunt 99999-in-1 +пистолет Black</t>
  </si>
  <si>
    <t>УТ000046308</t>
  </si>
  <si>
    <t>Игровая приставка 8 Bit God of War 300-in-1 + пистолет</t>
  </si>
  <si>
    <t>УТ000038383</t>
  </si>
  <si>
    <t>Игровая приставка 8 Bit Mini FC Compact HD</t>
  </si>
  <si>
    <t>УТ000033817</t>
  </si>
  <si>
    <t>Игровая приставка 8 Bit NFS 99999-in-1</t>
  </si>
  <si>
    <t>УТ000046307</t>
  </si>
  <si>
    <t>Игровая приставка 8 Bit Prince of Persia 60-in-1</t>
  </si>
  <si>
    <t>УТ000046306</t>
  </si>
  <si>
    <t>Игровая приставка 8 Bit Transformer 150-in-1</t>
  </si>
  <si>
    <t>УТ000028691</t>
  </si>
  <si>
    <t>Игровая приставка 8 Bit Танчики, 80 встроенных игр</t>
  </si>
  <si>
    <t>УТ000028692</t>
  </si>
  <si>
    <t>Игровая приставка 8 Bit Фаворит 300-in-1</t>
  </si>
  <si>
    <t>УТ000039871</t>
  </si>
  <si>
    <t>Игровая приставка Dendy Classic 255 игр</t>
  </si>
  <si>
    <t>УТ000042712</t>
  </si>
  <si>
    <t>Игровая приставка Dendy Drive, 300 встроенных игр</t>
  </si>
  <si>
    <t>УТ000042710</t>
  </si>
  <si>
    <t>Игровая приставка Dendy Junior 300 игр + световой пистолет</t>
  </si>
  <si>
    <t>УТ000059158</t>
  </si>
  <si>
    <t>Игровая приставка DENDY TV MINI 8BIT GAMPS 620 черная</t>
  </si>
  <si>
    <t>УТ000059192</t>
  </si>
  <si>
    <t>Игровая приставка Game Stick Lite HDMI (10000игр)</t>
  </si>
  <si>
    <t xml:space="preserve"> Измерительные приборы</t>
  </si>
  <si>
    <t xml:space="preserve"> Мультиметры</t>
  </si>
  <si>
    <t xml:space="preserve"> Мультиметры цифровые</t>
  </si>
  <si>
    <t>УТ000055461</t>
  </si>
  <si>
    <t>Мультиметр цифровой Energy Power DT830B</t>
  </si>
  <si>
    <t>00410053028</t>
  </si>
  <si>
    <t>Мультиметр цифровой M832P (OT-INM13)</t>
  </si>
  <si>
    <t>00410053027</t>
  </si>
  <si>
    <t>Мультиметр цифровой MD830P (OT-INM11)</t>
  </si>
  <si>
    <t>УТ000043476</t>
  </si>
  <si>
    <t>Мультиметр цифровой Robiton Master DMM-200 сигнал прозвонки</t>
  </si>
  <si>
    <t>УТ000037076</t>
  </si>
  <si>
    <t>Мультиметр цифровой Robiton Master DMM-800</t>
  </si>
  <si>
    <t xml:space="preserve"> Мультиметры, аксессуары</t>
  </si>
  <si>
    <t>УТ000035838</t>
  </si>
  <si>
    <t>Щупы для мультиметра с крокодилами, 1000в, PVC, длина провода 1100мм, косой штекер, длина щупа 13мм</t>
  </si>
  <si>
    <t>УТ000050045</t>
  </si>
  <si>
    <t>Щупы для мультиметра, двойная изоляция 3.2мм PVC 1м, BC55-10010</t>
  </si>
  <si>
    <t>00401051122</t>
  </si>
  <si>
    <t>Щупы для мультиметра, комплект наконечников, 1000в, PVC, длина провода 950мм</t>
  </si>
  <si>
    <t>УТ000017832</t>
  </si>
  <si>
    <t>Щупы для мультиметра, универсальные, 1000в, PVC, длина провода 1100мм, штекер угловой, щуп 13мм</t>
  </si>
  <si>
    <t>УТ000046703</t>
  </si>
  <si>
    <t>Щупы для мультиметров Robiton Master TL-01 PK1</t>
  </si>
  <si>
    <t>УТ000046704</t>
  </si>
  <si>
    <t>Щупы для мультиметров Robiton Master TL-02</t>
  </si>
  <si>
    <t xml:space="preserve"> Пробники, индикаторы, детекторы</t>
  </si>
  <si>
    <t>УТ000011181</t>
  </si>
  <si>
    <t>Отвертка индикатор VD04 (до 250В)</t>
  </si>
  <si>
    <t>УТ000029052</t>
  </si>
  <si>
    <t>Отвертка индикаторная 135мм, шлицевая, серт., испытания SmartBuy (SBT-SCT-T135P1)</t>
  </si>
  <si>
    <t>УТ000029053</t>
  </si>
  <si>
    <t>Отвертка индикаторная 150мм, шлицевая, протокол, испытания SmartBuy</t>
  </si>
  <si>
    <t>УТ000029054</t>
  </si>
  <si>
    <t>Отвертка индикаторная 150мм, шлицевая, серт., испытания SmartBuy</t>
  </si>
  <si>
    <t xml:space="preserve"> Инструмент и оснастка</t>
  </si>
  <si>
    <t xml:space="preserve"> Оптические приспособления</t>
  </si>
  <si>
    <t xml:space="preserve"> Бинокли, монокуляры</t>
  </si>
  <si>
    <t>УТ000041190</t>
  </si>
  <si>
    <t>Бинокль 10*22, черный</t>
  </si>
  <si>
    <t>УТ000041188</t>
  </si>
  <si>
    <t>Бинокль 10x, диаметр линз 25мм, дерево</t>
  </si>
  <si>
    <t>УТ000044691</t>
  </si>
  <si>
    <t>Бинокль 10x, диаметр линз 50мм</t>
  </si>
  <si>
    <t>УТ000053760</t>
  </si>
  <si>
    <t>Бинокль 12x30, черный BKN-22</t>
  </si>
  <si>
    <t>УТ000059133</t>
  </si>
  <si>
    <t>Бинокль 12x40, черный BKN-12</t>
  </si>
  <si>
    <t>УТ000054610</t>
  </si>
  <si>
    <t>Бинокль 12x40, черный BKN-16</t>
  </si>
  <si>
    <t>УТ000059134</t>
  </si>
  <si>
    <t>Бинокль 12x45, черный BKN-14</t>
  </si>
  <si>
    <t>УТ000045783</t>
  </si>
  <si>
    <t>Бинокль 20x, диаметр линз 50мм, 12</t>
  </si>
  <si>
    <t>УТ000053759</t>
  </si>
  <si>
    <t>Бинокль 20x35, черный-зеленый BKN-21</t>
  </si>
  <si>
    <t>УТ000052635</t>
  </si>
  <si>
    <t>Бинокль 20x50, хаки BKN-07</t>
  </si>
  <si>
    <t>УТ000039141</t>
  </si>
  <si>
    <t>Бинокль 20x50, черный BKN-05</t>
  </si>
  <si>
    <t>УТ000058264</t>
  </si>
  <si>
    <t>Бинокль 20x50, черный BKN-15</t>
  </si>
  <si>
    <t>УТ000059135</t>
  </si>
  <si>
    <t>Бинокль 20x50, черный BKN-19</t>
  </si>
  <si>
    <t>УТ000059136</t>
  </si>
  <si>
    <t>Бинокль 20x50, черный BKN-20</t>
  </si>
  <si>
    <t>УТ000059137</t>
  </si>
  <si>
    <t>Бинокль 20x50, черный BKN-33</t>
  </si>
  <si>
    <t>УТ000052634</t>
  </si>
  <si>
    <t>Бинокль 50x50, зеленый BKN-03</t>
  </si>
  <si>
    <t>УТ000052636</t>
  </si>
  <si>
    <t>Бинокль 60x50, черный BKN-27</t>
  </si>
  <si>
    <t>УТ000058265</t>
  </si>
  <si>
    <t>Бинокль 60x60, черный BKN-32</t>
  </si>
  <si>
    <t>УТ000058262</t>
  </si>
  <si>
    <t>Бинокль 8-24x40, черный BKN-09</t>
  </si>
  <si>
    <t>УТ000059132</t>
  </si>
  <si>
    <t>Бинокль 8-24x40, черный BKN-10</t>
  </si>
  <si>
    <t>УТ000041185</t>
  </si>
  <si>
    <t>Бинокль 8x, диаметр линз 21мм, зеленый</t>
  </si>
  <si>
    <t>УТ000041183</t>
  </si>
  <si>
    <t>Бинокль 8x, диаметр линз 22мм, белый</t>
  </si>
  <si>
    <t>УТ000045077</t>
  </si>
  <si>
    <t>Бинокль 8x, диаметр линз 40мм</t>
  </si>
  <si>
    <t>УТ000045078</t>
  </si>
  <si>
    <t>УТ000053762</t>
  </si>
  <si>
    <t>Бинокль 8x21, черный BKN-24</t>
  </si>
  <si>
    <t>УТ000043152</t>
  </si>
  <si>
    <t>Бинокль OT-TRB07 (10x 42mm)</t>
  </si>
  <si>
    <t xml:space="preserve"> Лупы ручные</t>
  </si>
  <si>
    <t>УТ000052638</t>
  </si>
  <si>
    <t>Лупа ручная круглая  DT7673 «Soft Touch», прорезиненный крпус, 5Х, Ø60мм</t>
  </si>
  <si>
    <t>УТ000055454</t>
  </si>
  <si>
    <t>Лупа ручная круглая d107, 10х, 12 LED, DT7670</t>
  </si>
  <si>
    <t>УТ000052641</t>
  </si>
  <si>
    <t>Лупа ручная круглая MG89075, ABSпластик+стекло, 2лупы, 3Х, Ø50мм</t>
  </si>
  <si>
    <t>УТ000052642</t>
  </si>
  <si>
    <t>Лупа ручная круглая MG89075, ABSпластик+стекло, 2лупы, 3Х, Ø65мм</t>
  </si>
  <si>
    <t>УТ000052643</t>
  </si>
  <si>
    <t>Лупа ручная круглая MG89076, ABSпластик+стекло, 2лупы, 3Х, Ø75мм</t>
  </si>
  <si>
    <t>УТ000052546</t>
  </si>
  <si>
    <t>Лупа ручная круглая сувенирная MAGNIFIER L90, ABSпластик+стекло, 5Х, Ø100мм</t>
  </si>
  <si>
    <t>УТ000052545</t>
  </si>
  <si>
    <t>Лупа ручная круглая сувенирная MAGNIFIER L90, ABSпластик+стекло, 5Х, Ø90мм</t>
  </si>
  <si>
    <t>УТ000009840</t>
  </si>
  <si>
    <t>Лупа с ручкой и подсветкой MG-NO 9986D (увел.2/5, круглая) OT-INL20</t>
  </si>
  <si>
    <t>УТ000009841</t>
  </si>
  <si>
    <t>Лупа с ручкой и подсветкой MG-NO 9986E (увел.1,8/5, круглая) OT-INL25</t>
  </si>
  <si>
    <t xml:space="preserve"> Лупы складные</t>
  </si>
  <si>
    <t>УТ000007131</t>
  </si>
  <si>
    <t>Лупа Орбита OT-INL33 (d60, ув.3, кожанный чехол, круглая)</t>
  </si>
  <si>
    <t>УТ000052659</t>
  </si>
  <si>
    <t>Лупа складная круглая DONG FA пластик+стекл. линза, 2,5Х, D50мм</t>
  </si>
  <si>
    <t>УТ000052660</t>
  </si>
  <si>
    <t>Лупа складная круглая DONG FA пластик+стекл. линза, 2,5Х, D60мм</t>
  </si>
  <si>
    <t>УТ000052646</t>
  </si>
  <si>
    <t>Лупа складная круглая POCKET SPIEGEL, ABSпластик+стекло, 3Х, Ø60мм</t>
  </si>
  <si>
    <t xml:space="preserve"> Микроскопы, эндоскопы</t>
  </si>
  <si>
    <t>УТ000035845</t>
  </si>
  <si>
    <t>Цифровой USB микроскоп 1000х увел., разрешение видео 800x600, 30 к/с, подставка на присоске</t>
  </si>
  <si>
    <t>УТ000017232</t>
  </si>
  <si>
    <t>Цифровой USB микроскоп 500х увел., разрешение видео 800x600, 30 к/с, подставка металл</t>
  </si>
  <si>
    <t>УТ000014166</t>
  </si>
  <si>
    <t>Цифровой микроскоп OT-INL91,1600X</t>
  </si>
  <si>
    <t>УТ000014769</t>
  </si>
  <si>
    <t>Цифровой микроскоп OT-INL92, 1000X, Wi-Fi</t>
  </si>
  <si>
    <t>УТ000045073</t>
  </si>
  <si>
    <t>Эндоскоп USB для смартфонов OT-SME11 (640x480, 2m)</t>
  </si>
  <si>
    <t>УТ000045074</t>
  </si>
  <si>
    <t>Эндоскоп USB для смартфонов OT-SME11 (640x480, 5m)</t>
  </si>
  <si>
    <t>УТ000045075</t>
  </si>
  <si>
    <t>Эндоскоп USB для смартфонов OT-SME12 (1280x720, 1m)</t>
  </si>
  <si>
    <t>УТ000045076</t>
  </si>
  <si>
    <t>Эндоскоп USB для смартфонов OT-SME12 (1280x720, 2m)</t>
  </si>
  <si>
    <t>УТ000046336</t>
  </si>
  <si>
    <t>Эндоскоп USB для смартфонов OT-SME12 (1280x720, 5m)</t>
  </si>
  <si>
    <t>УТ000046338</t>
  </si>
  <si>
    <t>Эндоскоп USB для смартфонов OT-SME14 (1280x720, 2m)</t>
  </si>
  <si>
    <t xml:space="preserve"> Паяльный инструмент и принадлежности</t>
  </si>
  <si>
    <t xml:space="preserve"> Материалы теплопроводящие</t>
  </si>
  <si>
    <t>УТ000046480</t>
  </si>
  <si>
    <t>Теплопроводящая клейкая лента с керамическим наполнителем двухстороняя 10мм*5м, -20гр-+120грC, NKS-20</t>
  </si>
  <si>
    <t>УТ000046479</t>
  </si>
  <si>
    <t>Теплопроводящая клейкая лента с керамическим наполнителем двухстороняя 12мм*5м, -20гр-+120грC, NKS-20</t>
  </si>
  <si>
    <t>УТ000008701</t>
  </si>
  <si>
    <t>Теплопроводящая паста КПТ-8 10г. шприц</t>
  </si>
  <si>
    <t>00410055717</t>
  </si>
  <si>
    <t>Теплопроводящая паста КПТ-8 20г. шприц</t>
  </si>
  <si>
    <t>УТ000008282</t>
  </si>
  <si>
    <t>Теплопроводящая паста КПТ-8 50г.</t>
  </si>
  <si>
    <t>УТ000011342</t>
  </si>
  <si>
    <t>Термопаста Halnziye HY-810-1г, 4,63W/m-k</t>
  </si>
  <si>
    <t xml:space="preserve"> Слесарный, монтажный инструмент</t>
  </si>
  <si>
    <t xml:space="preserve"> Ключи гаечные, торцевые, трубчатые, имбусовые</t>
  </si>
  <si>
    <t xml:space="preserve"> Ключи имбусовые</t>
  </si>
  <si>
    <t>УТ000039092</t>
  </si>
  <si>
    <t>Набор ключей TORX "звёздочки" X-Pert 10-50мм, 9 предметов, большой</t>
  </si>
  <si>
    <t>УТ000039091</t>
  </si>
  <si>
    <t>Набор ключей TORX "звёздочки" X-Pert 10-50мм, 9 предметов, средний</t>
  </si>
  <si>
    <t>УТ000055535</t>
  </si>
  <si>
    <t>Набор ключей шестигранных  X-Pert 1,5-10мм, 9 предметов, большой</t>
  </si>
  <si>
    <t>УТ000036591</t>
  </si>
  <si>
    <t>Набор ключи имбусовые "HEX" 1.5-10мм, малый, X-Pert</t>
  </si>
  <si>
    <t xml:space="preserve"> Отвертки</t>
  </si>
  <si>
    <t xml:space="preserve"> Отвертки прецизионные, для точных работ</t>
  </si>
  <si>
    <t>УТ000049827</t>
  </si>
  <si>
    <t>Отвертка для телефона JM-8147</t>
  </si>
  <si>
    <t>УТ000049828</t>
  </si>
  <si>
    <t>Отвертка для точных работ</t>
  </si>
  <si>
    <t xml:space="preserve"> Отвертки с набором бит</t>
  </si>
  <si>
    <t>УТ000052219</t>
  </si>
  <si>
    <t>Отвертка 3в1 карманная в виде авторучки JM-8155</t>
  </si>
  <si>
    <t>УТ000023428</t>
  </si>
  <si>
    <t>Отвертка с набором бит Impacter 6036G</t>
  </si>
  <si>
    <t>УТ000014905</t>
  </si>
  <si>
    <t>Отвертка с набором бит и головок CQ-369</t>
  </si>
  <si>
    <t xml:space="preserve"> Источники электропитания</t>
  </si>
  <si>
    <t xml:space="preserve"> Батареи аккумуляторные</t>
  </si>
  <si>
    <t xml:space="preserve"> Аккумуляторы  R03, AAA</t>
  </si>
  <si>
    <t>00000000601</t>
  </si>
  <si>
    <t>Аккумулятор Camelion R03  600mAh Ni-Mh BL-2 (24)</t>
  </si>
  <si>
    <t>УТ000044160</t>
  </si>
  <si>
    <t>Аккумулятор GP R03  400mAh Ni-Mh BL-2 предзаряженные (20)</t>
  </si>
  <si>
    <t>00000003605</t>
  </si>
  <si>
    <t>Аккумулятор GP R03  850mAh Ni-Mh BL-2 (20)</t>
  </si>
  <si>
    <t>00410050764</t>
  </si>
  <si>
    <t>Аккумулятор GP R03 1000mAh Ni-Mh BL-2 (20)</t>
  </si>
  <si>
    <t>УТ000049431</t>
  </si>
  <si>
    <t>Аккумулятор Robiton R03  600mAh Ni-Mh BL-2</t>
  </si>
  <si>
    <t>УТ000048591</t>
  </si>
  <si>
    <t>Аккумулятор Robiton R03  900mAh Ni-Mh BL-2</t>
  </si>
  <si>
    <t>УТ000048592</t>
  </si>
  <si>
    <t>Аккумулятор Robiton R03 1100mAh Ni-Mh BL-2</t>
  </si>
  <si>
    <t>УТ000053962</t>
  </si>
  <si>
    <t>Аккумулятор Robiton R03 550mAh (1000mWh) 1,6В Ni-Zn BL-2</t>
  </si>
  <si>
    <t>УТ000052604</t>
  </si>
  <si>
    <t>Аккумулятор Robiton SIBERIA R03 800mAh Ni-Mh BL-2 низкотемпературные</t>
  </si>
  <si>
    <t xml:space="preserve"> Аккумуляторы  R06, AA</t>
  </si>
  <si>
    <t>00000000589</t>
  </si>
  <si>
    <t>Аккумулятор Camelion R06 1500mAh Ni-Mh BL-2 (24)</t>
  </si>
  <si>
    <t>00000000590</t>
  </si>
  <si>
    <t>Аккумулятор Camelion R06 1800mAh Ni-Mh BL-2 (24)</t>
  </si>
  <si>
    <t>00000003594</t>
  </si>
  <si>
    <t>Аккумулятор GP R06 1300mAh Ni-Mh BL-2</t>
  </si>
  <si>
    <t>00410052695</t>
  </si>
  <si>
    <t>Аккумулятор GP R06 1600mAh Ni-Mh BL-2</t>
  </si>
  <si>
    <t>00000003606</t>
  </si>
  <si>
    <t>Аккумулятор GP R06 1800mAh Ni-Mh BL-2</t>
  </si>
  <si>
    <t>00000003601</t>
  </si>
  <si>
    <t>Аккумулятор GP R06 2100mAh Ni-Mh BL-2 (20)</t>
  </si>
  <si>
    <t>00000003608</t>
  </si>
  <si>
    <t>Аккумулятор GP R06 2700mAh Ni-Mh BL-2 (20)</t>
  </si>
  <si>
    <t>УТ000048227</t>
  </si>
  <si>
    <t>Аккумулятор Robiton R06 1800mAh Ni-Mh BL-2</t>
  </si>
  <si>
    <t>УТ000048228</t>
  </si>
  <si>
    <t>Аккумулятор Robiton R06 2200mAh Ni-Mh BL-2</t>
  </si>
  <si>
    <t>УТ000048229</t>
  </si>
  <si>
    <t>Аккумулятор Robiton R06 2500mAh Ni-Mh BL-2</t>
  </si>
  <si>
    <t>УТ000010097</t>
  </si>
  <si>
    <t>Аккумулятор SmartBuy R06  2300mAh  BL-2</t>
  </si>
  <si>
    <t xml:space="preserve"> Аккумуляторы  R20, 6F22 КРОНА</t>
  </si>
  <si>
    <t>УТ000058315</t>
  </si>
  <si>
    <t>Аккумулятор Robiton 6F22 200MH9 SP1</t>
  </si>
  <si>
    <t>УТ000055451</t>
  </si>
  <si>
    <t>Аккумулятор Robiton 6F22 LIR9V650 650mAh</t>
  </si>
  <si>
    <t xml:space="preserve"> Аккумуляторы литий-ионные Li-ion, цилиндрические</t>
  </si>
  <si>
    <t>УТ000034890</t>
  </si>
  <si>
    <t>Аккумулятор 18650 Dream BT02 (2000mAh)</t>
  </si>
  <si>
    <t>УТ000053947</t>
  </si>
  <si>
    <t>Аккумулятор 18650 Dream BT03 (2000mAh) 20A</t>
  </si>
  <si>
    <t>УТ000043473</t>
  </si>
  <si>
    <t>Аккумулятор 18650 Robiton 1800NP mAh, без защиты</t>
  </si>
  <si>
    <t>УТ000030581</t>
  </si>
  <si>
    <t>Аккумулятор 18650 Smartbuy, 2000mAh BP-2</t>
  </si>
  <si>
    <t>УТ000032706</t>
  </si>
  <si>
    <t>Аккумулятор 18650 Smartbuy, 2200mAh, блистер</t>
  </si>
  <si>
    <t>УТ000054032</t>
  </si>
  <si>
    <t>Аккумулятор 18650, 1500 mAh, 3,7V, высокотоковый (22A), Li-ion, BP-2 с высоким выводом +</t>
  </si>
  <si>
    <t>УТ000054031</t>
  </si>
  <si>
    <t>Аккумулятор 18650, 1500 mAh, 3,7V, высокотоковый (22A), Li-ion, BP-2 с плоским выводом +</t>
  </si>
  <si>
    <t>УТ000014605</t>
  </si>
  <si>
    <t>Аккумулятор 18650, 1800 mAh, 3.7V BP-2</t>
  </si>
  <si>
    <t>УТ000051956</t>
  </si>
  <si>
    <t>Аккумулятор 18650, 4000mAh, 3,7V, Li-ion, с защитой UltraFire</t>
  </si>
  <si>
    <t>УТ000008862</t>
  </si>
  <si>
    <t>Аккумулятор 18650, 4500 mAh, 3,7V, Li-ion, BP-2</t>
  </si>
  <si>
    <t xml:space="preserve"> Батарейки</t>
  </si>
  <si>
    <t xml:space="preserve"> Батарейки  R03, LR03, AAA</t>
  </si>
  <si>
    <t>00000000562</t>
  </si>
  <si>
    <t>Батарейка Camelion R03 Super Heavy Duty Green SR-4 (60)</t>
  </si>
  <si>
    <t>УТ000012215</t>
  </si>
  <si>
    <t>Батарейка Defender R03 SR-4 (24)</t>
  </si>
  <si>
    <t>УТ000059199</t>
  </si>
  <si>
    <t>Батарейка Duracell LR03 Alkaline Basic BL- 12 РСТ(144)</t>
  </si>
  <si>
    <t>УТ000059198</t>
  </si>
  <si>
    <t>Батарейка Duracell LR03 Alkaline BL-4 РСТ (48)</t>
  </si>
  <si>
    <t>УТ000055977</t>
  </si>
  <si>
    <t>Батарейка Energizer LR03 Alkaline Power BL-12 отрывные (120)</t>
  </si>
  <si>
    <t>00000000676</t>
  </si>
  <si>
    <t>Батарейка Energizer LR03 BL-4 (48)</t>
  </si>
  <si>
    <t>УТ000036094</t>
  </si>
  <si>
    <t>Батарейка Energizer LR03 MAX PLUS BL-4 (48)</t>
  </si>
  <si>
    <t>УТ000052474</t>
  </si>
  <si>
    <t>Батарейка GP LR03 Super BL-4 (3+1) (40)</t>
  </si>
  <si>
    <t>УТ000057538</t>
  </si>
  <si>
    <t>Батарейка Opticell LR03 Simply отрывной BL20 2*10</t>
  </si>
  <si>
    <t>УТ000054818</t>
  </si>
  <si>
    <t>Батарейка Robiton FR03 LITHIUM WINNER высокотоковые, работают при низких темпиратурах  BL-2</t>
  </si>
  <si>
    <t>УТ000050810</t>
  </si>
  <si>
    <t>Батарейка Robiton FR03 LITHIUM WINNER высокотоковые, работают при низких темпиратурах  BL-4</t>
  </si>
  <si>
    <t>УТ000049995</t>
  </si>
  <si>
    <t>Батарейка Robiton LR03 Force BL-4, высокомощный (48)</t>
  </si>
  <si>
    <t>УТ000052590</t>
  </si>
  <si>
    <t>Батарейка Robiton LR03 Force SR-2, высокомощный (20)</t>
  </si>
  <si>
    <t>УТ000046669</t>
  </si>
  <si>
    <t>Батарейка Robiton LR03 Standart BL-4 (48)</t>
  </si>
  <si>
    <t>УТ000037065</t>
  </si>
  <si>
    <t>Батарейка Robiton LR03 Standart SR-2 (40)</t>
  </si>
  <si>
    <t>УТ000036458</t>
  </si>
  <si>
    <t>Батарейка SmartBuy LR03 40 bulk (SBBA-3A40S)</t>
  </si>
  <si>
    <t>УТ000005155</t>
  </si>
  <si>
    <t>Батарейка SmartBuy ONE LR03 40 bulk (SOBA-3A40S-Eco)</t>
  </si>
  <si>
    <t>УТ000030144</t>
  </si>
  <si>
    <t>Батарейка SmartBuy ONE R03 SR-4 (60)</t>
  </si>
  <si>
    <t>УТ000059094</t>
  </si>
  <si>
    <t>Батарейка Varta LR03 LongLife BL-10</t>
  </si>
  <si>
    <t>УТ000044287</t>
  </si>
  <si>
    <t>Батарейка Varta LR03 LongLife BL-4</t>
  </si>
  <si>
    <t xml:space="preserve"> Батарейки  R06, LR06, AA</t>
  </si>
  <si>
    <t>00000000560</t>
  </si>
  <si>
    <t>Батарейка Camelion LR06 Plus Alkaline PB-24 (24) пластиковый бокс</t>
  </si>
  <si>
    <t>УТ000012217</t>
  </si>
  <si>
    <t>Батарейка Defender R06 SR-4 (24)</t>
  </si>
  <si>
    <t>00000000628</t>
  </si>
  <si>
    <t>Батарейка Duracell LR06 Alkaline BL-4 (80)</t>
  </si>
  <si>
    <t>УТ000059197</t>
  </si>
  <si>
    <t>Батарейка Duracell LR06 Alkaline BL-4 РСТ (48)</t>
  </si>
  <si>
    <t>УТ000042483</t>
  </si>
  <si>
    <t>Батарейка Duracell LR06 Ultra Power BL-8 (96)</t>
  </si>
  <si>
    <t>00000000111</t>
  </si>
  <si>
    <t>Батарейка Energizer LR06 BL-4 (96)</t>
  </si>
  <si>
    <t>УТ000006661</t>
  </si>
  <si>
    <t>Батарейка Energizer LR06 MAX BL-4 (32)</t>
  </si>
  <si>
    <t>УТ000048911</t>
  </si>
  <si>
    <t>Батарейка FaisON LR6 Super Alkaline BL-20 Box</t>
  </si>
  <si>
    <t>УТ000048912</t>
  </si>
  <si>
    <t>Батарейка FaisON LR6 Ultra Alkaline SR-4 (60)</t>
  </si>
  <si>
    <t>УТ000052473</t>
  </si>
  <si>
    <t>Батарейка GP LR06 Super BL-4 (3+1) (40)</t>
  </si>
  <si>
    <t>00000001342</t>
  </si>
  <si>
    <t>Батарейка GP R06 SR-4 Greencell (40)</t>
  </si>
  <si>
    <t>УТ000057536</t>
  </si>
  <si>
    <t>Батарейка Opticell LR06 SIMPLY отрывной BL20 2*10</t>
  </si>
  <si>
    <t>УТ000037066</t>
  </si>
  <si>
    <t>Батарейка Robiton LR06 Force SR-2 (20) высокомощный</t>
  </si>
  <si>
    <t>УТ000056544</t>
  </si>
  <si>
    <t>Батарейка Robiton LR06 Standart Bulk20</t>
  </si>
  <si>
    <t>УТ000005159</t>
  </si>
  <si>
    <t>Батарейка SmartBuy ONE LR06 40 bulk (40) (SOBA-2A40S-Eco)</t>
  </si>
  <si>
    <t>УТ000030143</t>
  </si>
  <si>
    <t>Батарейка SmartBuy ONE R06 SR-4 (60) ECO</t>
  </si>
  <si>
    <t>УТ000011753</t>
  </si>
  <si>
    <t>Батарейка Varta LR06 Energy BL-4 (80)</t>
  </si>
  <si>
    <t>УТ000059095</t>
  </si>
  <si>
    <t>Батарейка Varta LR06 LongLife BL-10</t>
  </si>
  <si>
    <t>УТ000057681</t>
  </si>
  <si>
    <t>Батарейка Varta LR06 LongLife BL-8</t>
  </si>
  <si>
    <t xml:space="preserve"> Батарейки 6F22, 6LR61, КРОНА, 3R12</t>
  </si>
  <si>
    <t>00000003020</t>
  </si>
  <si>
    <t>Батарейка Camelion 3R12 Super Heavy Duty Green SR-1 (квадрат) (12)</t>
  </si>
  <si>
    <t>00000001330</t>
  </si>
  <si>
    <t>Батарейка Duracell 6LR61 Alkaline BL-1 (крона) (10)</t>
  </si>
  <si>
    <t>УТ000035328</t>
  </si>
  <si>
    <t>Батарейка GP 6F22 Blue SR-1 (10) крона</t>
  </si>
  <si>
    <t>УТ000046674</t>
  </si>
  <si>
    <t>Батарейка Robiton 6LR61 Alkaline SR-1 (крона) (10)</t>
  </si>
  <si>
    <t>00000001354</t>
  </si>
  <si>
    <t>Батарейка Samsung Pleomax 6F22 SR-1 (крона) (10)</t>
  </si>
  <si>
    <t>УТ000007503</t>
  </si>
  <si>
    <t>Батарейка SmartBuy 6F22/1S (10)</t>
  </si>
  <si>
    <t>УТ000012850</t>
  </si>
  <si>
    <t>Батарейка SmartBuy 6LR61/1B (12)</t>
  </si>
  <si>
    <t>УТ000036234</t>
  </si>
  <si>
    <t>Батарейка Varta 6LR61 Energy (4122) BL1(10)</t>
  </si>
  <si>
    <t xml:space="preserve"> Батарейки LR21, LR23, LR27, CR2, CR123</t>
  </si>
  <si>
    <t>УТ000029567</t>
  </si>
  <si>
    <t>Батарейка Camelion A27 BL-5 Mercury Free</t>
  </si>
  <si>
    <t>00000001193</t>
  </si>
  <si>
    <t>Батарейка Duracell CR123 Ultra PHOTO BL-1</t>
  </si>
  <si>
    <t>00410053536</t>
  </si>
  <si>
    <t>Батарейка Duracell CR2 BL-1</t>
  </si>
  <si>
    <t>00000001325</t>
  </si>
  <si>
    <t>Батарейка Duracell А23 (MN21) Alkaline BL-1 (10)</t>
  </si>
  <si>
    <t>00000001324</t>
  </si>
  <si>
    <t>Батарейка Duracell А27 Alkaline BL-1 (10)</t>
  </si>
  <si>
    <t>УТ000010914</t>
  </si>
  <si>
    <t>Батарейка Energizer CR123 BL-1 (6/60)</t>
  </si>
  <si>
    <t>УТ000047241</t>
  </si>
  <si>
    <t>Батарейка Robiton A23 BL-5</t>
  </si>
  <si>
    <t>УТ000048223</t>
  </si>
  <si>
    <t>Батарейка Robiton PROFI CR2 BL-1</t>
  </si>
  <si>
    <t>УТ000010101</t>
  </si>
  <si>
    <t>Батарейка SmartBuy A23 BL-5</t>
  </si>
  <si>
    <t>УТ000010102</t>
  </si>
  <si>
    <t>Батарейка SmartBuy A27 BL-5</t>
  </si>
  <si>
    <t>УТ000037096</t>
  </si>
  <si>
    <t>Батарейка SmartBuy CR123A BL-1</t>
  </si>
  <si>
    <t>УТ000032707</t>
  </si>
  <si>
    <t>Батарейка SmartBuy CR2/1B  (SBBL-2-1B) BL-1</t>
  </si>
  <si>
    <t>УТ000041810</t>
  </si>
  <si>
    <t>Батарейка Varta A23 BL-1</t>
  </si>
  <si>
    <t>УТ000041811</t>
  </si>
  <si>
    <t>Батарейка Varta A27 BL-1</t>
  </si>
  <si>
    <t>УТ000039972</t>
  </si>
  <si>
    <t>Батарейка Varta CR123A BL-1</t>
  </si>
  <si>
    <t xml:space="preserve"> Батарейки R14, LR14, C, R10</t>
  </si>
  <si>
    <t>00000001360</t>
  </si>
  <si>
    <t>Батарейка Camelion R14 Super Heavy Duty Green SR-2 (12)</t>
  </si>
  <si>
    <t>00000001186</t>
  </si>
  <si>
    <t>Батарейка Duracell LR14 Alkaline BL-2 (20)</t>
  </si>
  <si>
    <t>УТ000006659</t>
  </si>
  <si>
    <t>Батарейка Energizer LR14 MAX BL-2 (12)</t>
  </si>
  <si>
    <t>УТ000039483</t>
  </si>
  <si>
    <t>Батарейка Robiton R14 SR-2</t>
  </si>
  <si>
    <t>УТ000012176</t>
  </si>
  <si>
    <t>Батарейка SmartBuy LR14 BL-2 (12)</t>
  </si>
  <si>
    <t>УТ000008864</t>
  </si>
  <si>
    <t>Батарейка SmartBuy R14 SR-2 (24)</t>
  </si>
  <si>
    <t xml:space="preserve"> Батарейки R20, LR20, D</t>
  </si>
  <si>
    <t>00000001170</t>
  </si>
  <si>
    <t>Батарейка Camelion LR20 Plus Alkaline BL-2 (12)</t>
  </si>
  <si>
    <t>00000000564</t>
  </si>
  <si>
    <t>Батарейка Camelion R20 Super Heavy Duty Black SR-2 (12)</t>
  </si>
  <si>
    <t>00000001331</t>
  </si>
  <si>
    <t>Батарейка Duracell LR20 Alkaline BL-2 (20)</t>
  </si>
  <si>
    <t>00410055750</t>
  </si>
  <si>
    <t>Батарейка GP LR20 Super BL-2 (20)</t>
  </si>
  <si>
    <t>УТ000028288</t>
  </si>
  <si>
    <t>Батарейка GP R20 SR-2 Blue (20)</t>
  </si>
  <si>
    <t>00000001984</t>
  </si>
  <si>
    <t>Батарейка GP R20 SR-2 Supercell (20)</t>
  </si>
  <si>
    <t>УТ000057804</t>
  </si>
  <si>
    <t>Батарейка Opticell LR20 BASIC BL2</t>
  </si>
  <si>
    <t>00000000719</t>
  </si>
  <si>
    <t>Батарейка Panasonic R20 SR-2 (24)</t>
  </si>
  <si>
    <t>00000001172</t>
  </si>
  <si>
    <t>Батарейка Panasonic R20 Zinc Carbon BL-2</t>
  </si>
  <si>
    <t>УТ000046673</t>
  </si>
  <si>
    <t>Батарейка Robiton LR20 Alkaline SR-2 (12)</t>
  </si>
  <si>
    <t>УТ000039484</t>
  </si>
  <si>
    <t>Батарейка Robiton R20 SR-2</t>
  </si>
  <si>
    <t xml:space="preserve"> Батарейки дисковые, для слуховых аппаратов</t>
  </si>
  <si>
    <t>УТ000028839</t>
  </si>
  <si>
    <t>Батарейка Camelion ZA10 ZincAir Mercury Free (для слуховых аппаратов 1,4В) BL-6 (60)</t>
  </si>
  <si>
    <t>УТ000028838</t>
  </si>
  <si>
    <t>Батарейка Camelion ZA13 ZincAir Mercury Free (для слуховых аппаратов 1,4В) BL-6 (60)</t>
  </si>
  <si>
    <t>УТ000034416</t>
  </si>
  <si>
    <t>Батарейка Duracell ZA10 BL6 Zinc Air 1.45V DE (6/60/600), для слуховых аппаратов</t>
  </si>
  <si>
    <t>УТ000034417</t>
  </si>
  <si>
    <t>Батарейка Duracell ZA312 BL6 Zinc Air 1.45V DE (6/60/600), для слуховых аппаратов</t>
  </si>
  <si>
    <t>УТ000035319</t>
  </si>
  <si>
    <t>Батарейка Duracell ZA675 BL6 Zinc Air 1.45V DE (6/60/600), для слуховых аппаратов BL-6</t>
  </si>
  <si>
    <t>УТ000034426</t>
  </si>
  <si>
    <t>Батарейка GP ZA10, для слуховых аппаратов BL-6</t>
  </si>
  <si>
    <t>УТ000034427</t>
  </si>
  <si>
    <t>Батарейка GP ZA13, для слуховых аппаратов BL-6</t>
  </si>
  <si>
    <t>УТ000048220</t>
  </si>
  <si>
    <t>Батарейка Robiton ZA10, для слуховых аппаратов BL-6</t>
  </si>
  <si>
    <t>УТ000049426</t>
  </si>
  <si>
    <t>Батарейка Robiton ZA13, для слуховых аппаратов BL-6</t>
  </si>
  <si>
    <t>УТ000048221</t>
  </si>
  <si>
    <t>Батарейка Robiton ZA312, для слуховых аппаратов BL-6</t>
  </si>
  <si>
    <t>УТ000048222</t>
  </si>
  <si>
    <t>Батарейка Robiton ZA675, для слуховых аппаратов BL-6</t>
  </si>
  <si>
    <t>УТ000036489</t>
  </si>
  <si>
    <t>Батарейка Smartbuy A10, для слуховых аппаратов BL-6</t>
  </si>
  <si>
    <t>УТ000036491</t>
  </si>
  <si>
    <t>Батарейка Smartbuy A312, для слуховых аппаратов BL-6</t>
  </si>
  <si>
    <t>УТ000024461</t>
  </si>
  <si>
    <t>Батарейка VIDEX ZA10 (для слуховых аппаратов 1,4В) BL-6</t>
  </si>
  <si>
    <t xml:space="preserve"> Батарейки дисковые, литиевые</t>
  </si>
  <si>
    <t>00410052981</t>
  </si>
  <si>
    <t>Батарейка Camelion CR1216 BL-1</t>
  </si>
  <si>
    <t>00000003284</t>
  </si>
  <si>
    <t>Батарейка Camelion CR1616 BL-1</t>
  </si>
  <si>
    <t>00000003283</t>
  </si>
  <si>
    <t>Батарейка Camelion CR1632 BL-1</t>
  </si>
  <si>
    <t>00000001185</t>
  </si>
  <si>
    <t>Батарейка Camelion CR2025 BP-5 (50)</t>
  </si>
  <si>
    <t>00000004702</t>
  </si>
  <si>
    <t>Батарейка Camelion CR2320 BL-1</t>
  </si>
  <si>
    <t>00400047798</t>
  </si>
  <si>
    <t>Батарейка Camelion CR2325 BL-1</t>
  </si>
  <si>
    <t>00400047799</t>
  </si>
  <si>
    <t>Батарейка Camelion CR2330 BL-1</t>
  </si>
  <si>
    <t>УТ000033048</t>
  </si>
  <si>
    <t>Батарейка Duracell CR2016  BL-2 (20)</t>
  </si>
  <si>
    <t>УТ000059194</t>
  </si>
  <si>
    <t>Батарейка Duracell CR2025  BL-5 РСТ (50)</t>
  </si>
  <si>
    <t>УТ000030413</t>
  </si>
  <si>
    <t>Батарейка Duracell CR2032  BL-5 (20)</t>
  </si>
  <si>
    <t>УТ000059193</t>
  </si>
  <si>
    <t>Батарейка Duracell CR2032  BL-5 РСТ (50)</t>
  </si>
  <si>
    <t>УТ000002912</t>
  </si>
  <si>
    <t>Батарейка Energizer CR2032 Lithium BL-1 (10)</t>
  </si>
  <si>
    <t>УТ000034425</t>
  </si>
  <si>
    <t>Батарейка GP CR2450 BL-5</t>
  </si>
  <si>
    <t>УТ000033803</t>
  </si>
  <si>
    <t>Батарейка Renata CR1616 BL-1</t>
  </si>
  <si>
    <t>УТ000033804</t>
  </si>
  <si>
    <t>Батарейка Renata CR1620 BL-1</t>
  </si>
  <si>
    <t>00000002162</t>
  </si>
  <si>
    <t>Батарейка Renata CR2032 BL-1</t>
  </si>
  <si>
    <t>УТ000012257</t>
  </si>
  <si>
    <t>Батарейка Renata CR2430 BL-1</t>
  </si>
  <si>
    <t>УТ000042003</t>
  </si>
  <si>
    <t>Батарейка Robiton PROFI CR1/3N 3V BL-1 (для вебасты)</t>
  </si>
  <si>
    <t>УТ000047932</t>
  </si>
  <si>
    <t>Батарейка Robiton Profi CR1220 BL-1</t>
  </si>
  <si>
    <t>УТ000047933</t>
  </si>
  <si>
    <t>Батарейка Robiton Profi CR1225 BL-1</t>
  </si>
  <si>
    <t>УТ000047934</t>
  </si>
  <si>
    <t>Батарейка Robiton Profi CR1616 BL-1</t>
  </si>
  <si>
    <t>УТ000047935</t>
  </si>
  <si>
    <t>Батарейка Robiton Profi CR1620 BL-1</t>
  </si>
  <si>
    <t>УТ000047936</t>
  </si>
  <si>
    <t>Батарейка Robiton Profi CR1632 BL-1</t>
  </si>
  <si>
    <t>УТ000051593</t>
  </si>
  <si>
    <t>Батарейка Robiton Profi CR1632 BL-5</t>
  </si>
  <si>
    <t>УТ000046676</t>
  </si>
  <si>
    <t>Батарейка Robiton Profi CR2016 BL-5</t>
  </si>
  <si>
    <t>УТ000046677</t>
  </si>
  <si>
    <t>Батарейка Robiton Profi CR2025 BL-5</t>
  </si>
  <si>
    <t>УТ000049425</t>
  </si>
  <si>
    <t>Батарейка Robiton Profi CR2032 BL-1</t>
  </si>
  <si>
    <t>УТ000046678</t>
  </si>
  <si>
    <t>Батарейка Robiton Profi CR2032 BL-5</t>
  </si>
  <si>
    <t>УТ000047229</t>
  </si>
  <si>
    <t>Батарейка Robiton Profi CR2320 BL-1</t>
  </si>
  <si>
    <t>УТ000047230</t>
  </si>
  <si>
    <t>Батарейка Robiton Profi CR2325 BL-1</t>
  </si>
  <si>
    <t>УТ000047231</t>
  </si>
  <si>
    <t>Батарейка Robiton Profi CR2330 BL-1</t>
  </si>
  <si>
    <t>УТ000047232</t>
  </si>
  <si>
    <t>Батарейка Robiton Profi CR2354 BL-1</t>
  </si>
  <si>
    <t>УТ000047233</t>
  </si>
  <si>
    <t>Батарейка Robiton Profi CR2430 BL-1</t>
  </si>
  <si>
    <t>УТ000047234</t>
  </si>
  <si>
    <t>Батарейка Robiton Profi CR2450 BL-1</t>
  </si>
  <si>
    <t>УТ000012841</t>
  </si>
  <si>
    <t>Батарейка SmartBuy CR1216 BL-1</t>
  </si>
  <si>
    <t>УТ000012843</t>
  </si>
  <si>
    <t>Батарейка SmartBuy CR1225 BL-1</t>
  </si>
  <si>
    <t>УТ000009608</t>
  </si>
  <si>
    <t>Батарейка SmartBuy CR2016 BL-5</t>
  </si>
  <si>
    <t>УТ000018143</t>
  </si>
  <si>
    <t>Батарейка SmartBuy CR2032 BL-1 (12)</t>
  </si>
  <si>
    <t>УТ000012848</t>
  </si>
  <si>
    <t>Батарейка SmartBuy CR2430 BL-5</t>
  </si>
  <si>
    <t>УТ000015359</t>
  </si>
  <si>
    <t>Батарейка SmartBuy CR2450 BL-5 (100)</t>
  </si>
  <si>
    <t>УТ000034458</t>
  </si>
  <si>
    <t>Батарейка Varta CR2032 BL-1 (10)</t>
  </si>
  <si>
    <t>УТ000008353</t>
  </si>
  <si>
    <t>Батарейка VIDEX CR1216 Lithium BL-5</t>
  </si>
  <si>
    <t xml:space="preserve"> Батарейки дисковые, часовые</t>
  </si>
  <si>
    <t xml:space="preserve"> Алкалиновые часовые</t>
  </si>
  <si>
    <t>УТ000029572</t>
  </si>
  <si>
    <t>Батарейка Camelion G00 Mercury Free (379A/LR521) BL-10 (100)</t>
  </si>
  <si>
    <t>УТ000028318</t>
  </si>
  <si>
    <t>Батарейка Camelion G01 Mercury Free (364A/LR621/164) BL-10 (100)</t>
  </si>
  <si>
    <t>00000001742</t>
  </si>
  <si>
    <t>Батарейка Camelion G02 (396A/LR726/196) BL-10 (100)</t>
  </si>
  <si>
    <t>УТ000019657</t>
  </si>
  <si>
    <t>Батарейка Camelion G03 Mercury Free (392A/LR41/192) BL-10 (100)</t>
  </si>
  <si>
    <t>УТ000020849</t>
  </si>
  <si>
    <t>Батарейка Camelion G04 Mercury Free (377A/LR626/177) BL-10 (100)</t>
  </si>
  <si>
    <t>00000001745</t>
  </si>
  <si>
    <t>Батарейка Camelion G05 (393A/LR754/193) BL-10 (100)</t>
  </si>
  <si>
    <t>УТ000019203</t>
  </si>
  <si>
    <t>Батарейка Camelion G05 Mercury Free (393A/LR754/193) BL-10 (100)</t>
  </si>
  <si>
    <t>УТ000028835</t>
  </si>
  <si>
    <t>Батарейка Camelion G06 Mercury Free (371A/LR921/171) BL-10 (100)</t>
  </si>
  <si>
    <t>00000001747</t>
  </si>
  <si>
    <t>Батарейка Camelion G07 (395A/LR926/195) BL-10 (100)</t>
  </si>
  <si>
    <t>УТ000028335</t>
  </si>
  <si>
    <t>Батарейка Camelion G07 Mercury Free (395A/LR926/195) BL-10 (100)</t>
  </si>
  <si>
    <t>00000001748</t>
  </si>
  <si>
    <t>Батарейка Camelion G08 (391A/LR1120/191) BL-10 (100)</t>
  </si>
  <si>
    <t>00000001749</t>
  </si>
  <si>
    <t>Батарейка Camelion G09 (394A/LR936/194) BL-10 (100)</t>
  </si>
  <si>
    <t>УТ000028834</t>
  </si>
  <si>
    <t>Батарейка Camelion G09 Mercury Free (394A/LR936/194) BL-10 (100)</t>
  </si>
  <si>
    <t>00000001751</t>
  </si>
  <si>
    <t>Батарейка Camelion G11 (362A/LR721/162) BL-10 (100)</t>
  </si>
  <si>
    <t>УТ000020850</t>
  </si>
  <si>
    <t>Батарейка Camelion G13 Mercury Free (357A/LR44/А76) BL-10 (100)</t>
  </si>
  <si>
    <t>УТ000059196</t>
  </si>
  <si>
    <t>Батарейка Duracell G13 (357A/LR44/А76) BL-10 РСТ (100)</t>
  </si>
  <si>
    <t>УТ000052593</t>
  </si>
  <si>
    <t>Батарейка Robiton G0 BL-5 (100)</t>
  </si>
  <si>
    <t>УТ000052594</t>
  </si>
  <si>
    <t>Батарейка Robiton G01 BL-5 (100)</t>
  </si>
  <si>
    <t>УТ000047235</t>
  </si>
  <si>
    <t>Батарейка Robiton G03 BL-5 (100)</t>
  </si>
  <si>
    <t>УТ000047236</t>
  </si>
  <si>
    <t>Батарейка Robiton G04 BL-5 (100)</t>
  </si>
  <si>
    <t>УТ000052596</t>
  </si>
  <si>
    <t>Батарейка Robiton G06 BL-5 (100)</t>
  </si>
  <si>
    <t>УТ000047238</t>
  </si>
  <si>
    <t>Батарейка Robiton G10 BL-5 (100)</t>
  </si>
  <si>
    <t>УТ000047240</t>
  </si>
  <si>
    <t>Батарейка Robiton G13 BL-3 (60)</t>
  </si>
  <si>
    <t>УТ000047239</t>
  </si>
  <si>
    <t>Батарейка Robiton G13 BL-5 (100)</t>
  </si>
  <si>
    <t>УТ000010111</t>
  </si>
  <si>
    <t>Батарейка SmartBuy G04  BL-10 (100)</t>
  </si>
  <si>
    <t>УТ000010112</t>
  </si>
  <si>
    <t>Батарейка SmartBuy G05  BL-10 (100)</t>
  </si>
  <si>
    <t>УТ000010116</t>
  </si>
  <si>
    <t>Батарейка SmartBuy G09  BL-10 (100)</t>
  </si>
  <si>
    <t>УТ000010105</t>
  </si>
  <si>
    <t>Батарейка SmartBuy G10  BL-10 (100)</t>
  </si>
  <si>
    <t>УТ000010107</t>
  </si>
  <si>
    <t>Батарейка SmartBuy G12  BL-10 (100)</t>
  </si>
  <si>
    <t>УТ000010096</t>
  </si>
  <si>
    <t>Батарейка VIDEX G00 (379A/LR521/164) BL-10 (100)</t>
  </si>
  <si>
    <t>УТ000008935</t>
  </si>
  <si>
    <t>Батарейка VIDEX G02 (396A/LR726/196) BL-10 (100)</t>
  </si>
  <si>
    <t>УТ000008938</t>
  </si>
  <si>
    <t>Батарейка VIDEX G07 (395A/LR926/195) BL-10 (100)</t>
  </si>
  <si>
    <t>УТ000008941</t>
  </si>
  <si>
    <t>Батарейка VIDEX G11 (362A/LR721/162) BL-10 (100)</t>
  </si>
  <si>
    <t xml:space="preserve"> Серебряно-цинковые часовые</t>
  </si>
  <si>
    <t>УТ000038953</t>
  </si>
  <si>
    <t>Батарейка Renata G10 Silver Oxide (389/LR54/189) BL-1</t>
  </si>
  <si>
    <t xml:space="preserve"> Блоки питания</t>
  </si>
  <si>
    <t xml:space="preserve"> Блоки питания сетевые, с регулировкой напряжения</t>
  </si>
  <si>
    <t>УТ000045005</t>
  </si>
  <si>
    <t>Блок питания регулируемый  1,5-12V, 1000mA, 6 насадок, TW-003</t>
  </si>
  <si>
    <t>УТ000026041</t>
  </si>
  <si>
    <t>Блок питания регулируемый  3-12V, 2100mA, 6 насадок, LP-1000</t>
  </si>
  <si>
    <t>УТ000056554</t>
  </si>
  <si>
    <t>Блок питания регулируемый  3-24V, 2000mA, штекер 5,5х2,5мм, OT-APB106</t>
  </si>
  <si>
    <t xml:space="preserve"> Блоки питания сетевые, с фиксированным напряжением</t>
  </si>
  <si>
    <t>УТ000033433</t>
  </si>
  <si>
    <t>Блок питания  3В, 2000мА, штекер 5,5х2,5мм, AP-305 (OT-APB21)</t>
  </si>
  <si>
    <t>УТ000050847</t>
  </si>
  <si>
    <t>Блок питания  5.5В,  500мА штекер 5,5х2,5мм, PNLV226CE</t>
  </si>
  <si>
    <t>УТ000027917</t>
  </si>
  <si>
    <t>Блок питания  5В, 1000мА, штекер 3,5х1,35мм, Live-Power LP-29</t>
  </si>
  <si>
    <t>УТ000058707</t>
  </si>
  <si>
    <t>Блок питания  5В, 1500мА, штекер 2,5х0,7мм, Live-Power LP-02</t>
  </si>
  <si>
    <t>УТ000027916</t>
  </si>
  <si>
    <t>Блок питания  5В, 2000мА, штекер 2,5х0,7мм, Live-Power LP-25</t>
  </si>
  <si>
    <t>УТ000026193</t>
  </si>
  <si>
    <t>Блок питания  5В, 2000мА, штекер 5,5х2,1мм MRM-Power 0502</t>
  </si>
  <si>
    <t>УТ000003987</t>
  </si>
  <si>
    <t>Блок питания  5В, 2500мА, штекер 3,5х1,35мм, OT-APB18</t>
  </si>
  <si>
    <t>УТ000019849</t>
  </si>
  <si>
    <t>Блок питания  9В, 2000mA, сдвоенный штекер 5.5*2.5/4.0*1.7, AF-902</t>
  </si>
  <si>
    <t>УТ000046455</t>
  </si>
  <si>
    <t>Блок питания  9В, 2000мА, штекер 5,5х2,5мм, Afkas-nova А-20</t>
  </si>
  <si>
    <t>УТ000026719</t>
  </si>
  <si>
    <t>Блок питания 12В, 1000мA, штекер 5,5х2,5мм, Live-Power LP-43</t>
  </si>
  <si>
    <t>УТ000016248</t>
  </si>
  <si>
    <t>Блок питания 12В, 1000мА, штекер 5,5x2,1мм, черный, OT-APB42</t>
  </si>
  <si>
    <t>УТ000026721</t>
  </si>
  <si>
    <t>Блок питания 12В, 1500мА, штекер 5,5х2,5мм, Live-Power LP-73</t>
  </si>
  <si>
    <t>УТ000055160</t>
  </si>
  <si>
    <t>Блок питания 12В, 2000мА, штекер 5,5х2,5мм</t>
  </si>
  <si>
    <t>УТ000049515</t>
  </si>
  <si>
    <t>Блок питания 12В, 2000мА, штекер 5,5х2,5мм + 2 насадки (4,0x1,7мм/3,5x1,35) Live-Power LP-225</t>
  </si>
  <si>
    <t>УТ000049509</t>
  </si>
  <si>
    <t>Блок питания 12В, 2000мА, штекер 5,5х2,5мм с переключателем, 1,8м, Live-Power LP-90</t>
  </si>
  <si>
    <t>УТ000013181</t>
  </si>
  <si>
    <t>Блок питания 12В, 2000мА, штекер 5,5х2,5мм, белый OT-APB31</t>
  </si>
  <si>
    <t>УТ000052345</t>
  </si>
  <si>
    <t>Блок питания 12В, 3000мА, штекер 5,5х2,5мм, YDT-1230</t>
  </si>
  <si>
    <t>УТ000016247</t>
  </si>
  <si>
    <t>Блок питания 12В, 3000мА, штекер 5,5х2,5мм, черный, OT-APB41</t>
  </si>
  <si>
    <t>УТ000057864</t>
  </si>
  <si>
    <t>Блок питания 20В, 3250мА (3.25A), штекер 5.5*2.5мм , подходит для Яндекс станции МАКС</t>
  </si>
  <si>
    <t>УТ000052921</t>
  </si>
  <si>
    <t>Блок питания 48В, 2000мА, штекер 5,5х2,5мм, Live-Power LP-76</t>
  </si>
  <si>
    <t xml:space="preserve"> Блоки питания, гнездо прикуривателя</t>
  </si>
  <si>
    <t>УТ000053476</t>
  </si>
  <si>
    <t>Блок питания 12В  2000мА, гнездо прикуривателя  Dream A2</t>
  </si>
  <si>
    <t xml:space="preserve"> Зарядные устройства - AAA, LR3 - AAA, LR6</t>
  </si>
  <si>
    <t>УТ000037093</t>
  </si>
  <si>
    <t>Зарядное устройство 2xAAA, 2xAA, 6F22, автоматическое SmartBuy SBHC-503</t>
  </si>
  <si>
    <t>УТ000037094</t>
  </si>
  <si>
    <t>Зарядное устройство 4xAAA, 4xAA, 2x6F22, автоматическое SmartBuy SBHC-505</t>
  </si>
  <si>
    <t>УТ000011215</t>
  </si>
  <si>
    <t>Зарядное устройство GLE-C704, для 2 Ni-Cd/Ni-MH аккум-ов ААА и АА</t>
  </si>
  <si>
    <t>УТ000048069</t>
  </si>
  <si>
    <t>Зарядное устройство KODAK  C8002B USB (K4AA/AAA)</t>
  </si>
  <si>
    <t>УТ000058332</t>
  </si>
  <si>
    <t>Зарядное устройство Космос КОС 801USB(1-2 АА/ААА) питание от USB шнур</t>
  </si>
  <si>
    <t xml:space="preserve"> Зарядные устройства для литий-ионных аккумуляторов - 18650</t>
  </si>
  <si>
    <t>УТ000034014</t>
  </si>
  <si>
    <t>Зарядное устройство 18650 Liitokala на 2 аккум. 220-12V USB Lii-300</t>
  </si>
  <si>
    <t>УТ000037095</t>
  </si>
  <si>
    <t>Зарядное устройство 18650, 17335, 14500, 16500,17650 SmartBuy SBHC-511</t>
  </si>
  <si>
    <t>УТ000045347</t>
  </si>
  <si>
    <t>Зарядное устройство 18650, индикатор заряда, на 1 аккумулятор OT-APZ15</t>
  </si>
  <si>
    <t>УТ000034807</t>
  </si>
  <si>
    <t>Зарядное устройство для 18650, 26650, 16340, 14500, на 2 аккумулятора HD-8863</t>
  </si>
  <si>
    <t>УТ000042513</t>
  </si>
  <si>
    <t>Зарядное устройство для аккумуляторов OT-APZ08 индикатор заряда, на 1 аккум.</t>
  </si>
  <si>
    <t xml:space="preserve"> Зарядные устройства для литий-ионных аккумуляторов - штекер 5,5х2,5мм</t>
  </si>
  <si>
    <t>УТ000050521</t>
  </si>
  <si>
    <t>Блок питания 12.6В, 1000мА, штекер 5,5х2,5мм, контроллер заряда, Live-Power</t>
  </si>
  <si>
    <t xml:space="preserve"> Кабели, шнуры, переходники, конвертеры</t>
  </si>
  <si>
    <t xml:space="preserve"> Кабели аудио  Jaсk 6,3; 3,5; 2,5 ,  XLR ...</t>
  </si>
  <si>
    <t xml:space="preserve"> Кабель Jask  6,3 -…</t>
  </si>
  <si>
    <t>УТ000054290</t>
  </si>
  <si>
    <t>Кабель аудио 6,3 Jack - 6,3 Jack 2pin, штекер - штекер, 1.8 метра</t>
  </si>
  <si>
    <t xml:space="preserve"> Кабель Jaсk 3,5 - Jack 3,5 (штекер - штекер)</t>
  </si>
  <si>
    <t>УТ000057281</t>
  </si>
  <si>
    <t>Кабель Аудио 3,5 Jack - 3,5 Jack  147 цветной фосфорный 1м (5)</t>
  </si>
  <si>
    <t>УТ000058424</t>
  </si>
  <si>
    <t>Кабель Аудио 3,5 Jack - 3,5 Jack 1.5м матерчатый, штекер металл, JD-373 (5)</t>
  </si>
  <si>
    <t>УТ000058426</t>
  </si>
  <si>
    <t>Кабель Аудио 3,5 Jack - 3,5 Jack 1м кожаный JD-525 (5)</t>
  </si>
  <si>
    <t>УТ000058425</t>
  </si>
  <si>
    <t>Кабель Аудио 3,5 Jack - 3,5 Jack 2м силиконовый, штекер металл, JD-458 (5)</t>
  </si>
  <si>
    <t>УТ000056051</t>
  </si>
  <si>
    <t>Кабель Аудио 3,5 Jack - 3,5 Jack Borofone BL10, 1м, черный</t>
  </si>
  <si>
    <t>УТ000055341</t>
  </si>
  <si>
    <t>Кабель Аудио 3,5 Jack - 3,5 Jack Borofone BL4, черный</t>
  </si>
  <si>
    <t>УТ000047460</t>
  </si>
  <si>
    <t>Кабель Аудио 3,5 Jack - 3,5 Jack Borofone BL5, черный</t>
  </si>
  <si>
    <t>УТ000035172</t>
  </si>
  <si>
    <t>Кабель Аудио 3,5 Jack - 3,5 Jack Dream JD423 (с кнопкой ответа, микрофон)</t>
  </si>
  <si>
    <t>УТ000047850</t>
  </si>
  <si>
    <t>Кабель Аудио 3,5 Jack - 3,5 Jack Dream KY76 1.5м чёрный</t>
  </si>
  <si>
    <t>УТ000034395</t>
  </si>
  <si>
    <t>Кабель Аудио 3,5 Jack - 3,5 Jack Dream KY76 1м белый</t>
  </si>
  <si>
    <t>УТ000032018</t>
  </si>
  <si>
    <t>Кабель Аудио 3,5 Jack - 3,5 Jack HOCO UPA12, с микрофоном, черный</t>
  </si>
  <si>
    <t>УТ000057280</t>
  </si>
  <si>
    <t>Кабель Аудио 3,5 Jack - 3,5 Jack JD-261 резиновый металл 1м</t>
  </si>
  <si>
    <t>УТ000019688</t>
  </si>
  <si>
    <t>Кабель Аудио 3,5 Jack - 3,5 Jack X6 нейлон, штекер металл</t>
  </si>
  <si>
    <t>00000004252</t>
  </si>
  <si>
    <t>Кабель Аудио 3,5 Jack - 3,5 Jack Джетт 3м</t>
  </si>
  <si>
    <t>00000003900</t>
  </si>
  <si>
    <t>Кабель Аудио 3,5 Jack - 3,5 Jack Джетт 5м</t>
  </si>
  <si>
    <t>УТ000054470</t>
  </si>
  <si>
    <t>Кабель Аудио 3,5 Jack - 3,5 Jack металлическая оплетка, 1м  золото (5)</t>
  </si>
  <si>
    <t xml:space="preserve"> Кабель Jaсk 3,5 - Plug 3,5 (штекер - гнездо)</t>
  </si>
  <si>
    <t>УТ000054295</t>
  </si>
  <si>
    <t>Кабель Аудио 3,5 Jack - 3,5 Plug 3pin, штекер-гнездо, 1,5м, металл, FGM</t>
  </si>
  <si>
    <t>00000004286</t>
  </si>
  <si>
    <t>Кабель Аудио 3,5 Jack - 3,5 Plug 3pin, штекер-гнездо, Джетт 3м NT-3014</t>
  </si>
  <si>
    <t>00000004284</t>
  </si>
  <si>
    <t>Кабель Аудио 3,5 Jack - 3,5 Plug 3pin, штекер-гнездо, Джетт 5м NT-3014</t>
  </si>
  <si>
    <t>00000003899</t>
  </si>
  <si>
    <t>Кабель Аудио 3,5 Jack - 3,5 Plug 3pin, штекер-гнездо, Джетт 7м NT-3014</t>
  </si>
  <si>
    <t>УТ000035173</t>
  </si>
  <si>
    <t>Кабель Аудио 3,5 Jack - 3,5 Plug 4pin, штекер-гнездо, Dream JD457, 1м</t>
  </si>
  <si>
    <t>УТ000055342</t>
  </si>
  <si>
    <t>Кабель Аудио 3,5 Jack - 3,5 Plug HOCO UPA20, серый</t>
  </si>
  <si>
    <t xml:space="preserve"> Кабель Jaсk 3,5 - RCA</t>
  </si>
  <si>
    <t>УТ000042959</t>
  </si>
  <si>
    <t>Кабель Аудио 3,5 Jack - 2 RCA AV 1,5м</t>
  </si>
  <si>
    <t>УТ000002123</t>
  </si>
  <si>
    <t>Кабель Аудио 3,5 Jack - 2 RCA Джетт 1,5м</t>
  </si>
  <si>
    <t>00000003898</t>
  </si>
  <si>
    <t>Кабель Аудио 3,5 Jack - 2 RCA Джетт 5м NT-3017A</t>
  </si>
  <si>
    <t>УТ000032231</t>
  </si>
  <si>
    <t>Кабель Аудио 3,5 Jack - 3 RCA 1,5м  Dream</t>
  </si>
  <si>
    <t>УТ000038510</t>
  </si>
  <si>
    <t>Кабель Аудио 3,5 Jack - 3 RCA NO NAME 1,5м</t>
  </si>
  <si>
    <t>УТ000053193</t>
  </si>
  <si>
    <t>Кабель Аудио 3,5 Jack - 3 RCA NO NAME 3м</t>
  </si>
  <si>
    <t>УТ000042772</t>
  </si>
  <si>
    <t>Кабель Аудио 3,5 Jack - 3 RCA Джетт 1,5м</t>
  </si>
  <si>
    <t>УТ000038511</t>
  </si>
  <si>
    <t>Кабель Аудио 3,5 Jack - 3 RCA Сигнал 3м</t>
  </si>
  <si>
    <t>00000003911</t>
  </si>
  <si>
    <t>Кабель Аудио Джетт 3,5 Jack - 2RCA 3м  (Rexant) NT-3017A</t>
  </si>
  <si>
    <t xml:space="preserve"> Переходники Jack 3,5 - 2 x 3,5 Plug 3рin (штекер-2 гнезда)</t>
  </si>
  <si>
    <t>УТ000046203</t>
  </si>
  <si>
    <t>Переходник 3,5 Jack - 2 x 3,5 Plug 1м Ritmix</t>
  </si>
  <si>
    <t>УТ000041220</t>
  </si>
  <si>
    <t>Переходник 3,5 Jack - 2 x 3,5 Plug 3рin (штекер-2 гнезда) Dream JD88</t>
  </si>
  <si>
    <t>УТ000048624</t>
  </si>
  <si>
    <t>Переходник 3,5 Jack - 2 x 3,5 Plug 3рin (штекер-2 гнезда) KIN KY-190</t>
  </si>
  <si>
    <t xml:space="preserve"> Переходники Jack 3,5 - 2 x 3,5 Plug 4рin (штекер-2 гнезда), наушники - микрофон</t>
  </si>
  <si>
    <t>УТ000048407</t>
  </si>
  <si>
    <t>Переходник 3,5 Jack - 2 x 3,5 Plug  0,2м</t>
  </si>
  <si>
    <t>УТ000014264</t>
  </si>
  <si>
    <t>Переходник 3,5 Jack - 2 x 3,5 Plug 4рin (штекер-2 гнезда) AC-1 0,2м</t>
  </si>
  <si>
    <t>УТ000024127</t>
  </si>
  <si>
    <t>Переходник 3,5 Jack - 2 x 3,5 Plug 4рin (штекер-2 гнезда) Dialog CA-0001</t>
  </si>
  <si>
    <t>УТ000037765</t>
  </si>
  <si>
    <t>Переходник 3,5 Jack - 2 x 3,5 Plug 4рin (штекер-2 гнезда) EZRA AD04</t>
  </si>
  <si>
    <t>УТ000045425</t>
  </si>
  <si>
    <t>Переходник 3,5 Jack - 2 x 3,5 Plug 4рin (штекер-2 гнезда), KY57 (5)</t>
  </si>
  <si>
    <t xml:space="preserve"> Переходники Jaсk 3,5 - RCA,  Jaсk 6,3 - RCA</t>
  </si>
  <si>
    <t>УТ000045404</t>
  </si>
  <si>
    <t>Переходник 3,5 Jack - 2RCA Plug 3pin штекер - 2 гнезда H17</t>
  </si>
  <si>
    <t>УТ000058296</t>
  </si>
  <si>
    <t>Переходник 3,5 Jack - 2RCA Plug 4pin штекер - 2 гнезда H17 (2)</t>
  </si>
  <si>
    <t>УТ000045405</t>
  </si>
  <si>
    <t>Переходник 3,5 Jack - 3RCA Plug штекер 4pin - 3 гнезда</t>
  </si>
  <si>
    <t xml:space="preserve"> Переходники Jaсk 6,3 3,5 2,5</t>
  </si>
  <si>
    <t>УТ000049893</t>
  </si>
  <si>
    <t>Аудиоконвертер Dream B3</t>
  </si>
  <si>
    <t>00400051868</t>
  </si>
  <si>
    <t>Переходник 3,5 Jack - 6,3 Plug 3pin штекер-гнездо стерео пластик (5)</t>
  </si>
  <si>
    <t>00000003903</t>
  </si>
  <si>
    <t>Переходник 3,5 Jack - 6,3 Plug T-1791B золото</t>
  </si>
  <si>
    <t xml:space="preserve"> Кабели видео HDMI, DVI, VGA, SCART, RCA ...</t>
  </si>
  <si>
    <t xml:space="preserve"> Кабель 2RCA, 3RCA, 4RCA</t>
  </si>
  <si>
    <t>УТ000032227</t>
  </si>
  <si>
    <t>Кабель Аудио/Видео 2RCA-2RCA 1,5м Dream</t>
  </si>
  <si>
    <t>УТ000002272</t>
  </si>
  <si>
    <t>Кабель Аудио/Видео 2RCA-2RCA Джетт 1,2м NT-3052</t>
  </si>
  <si>
    <t>УТ000002118</t>
  </si>
  <si>
    <t>Кабель Аудио/Видео 2RCA-2RCA Джетт 1,5м</t>
  </si>
  <si>
    <t>УТ000054638</t>
  </si>
  <si>
    <t>Кабель Аудио/Видео 3RCA-3RCA 5м</t>
  </si>
  <si>
    <t>00000000500</t>
  </si>
  <si>
    <t>Кабель Аудио/Видео 3RCA-3RCA Defender 1,5м RCA3P3P-05PRO</t>
  </si>
  <si>
    <t>00410058346</t>
  </si>
  <si>
    <t>Кабель Аудио/Видео 3RCA-3RCA SmartTrack 1,5м KА-131</t>
  </si>
  <si>
    <t>00410058348</t>
  </si>
  <si>
    <t>Кабель Аудио/Видео 3RCA-3RCA SmartTrack 5м KА-135</t>
  </si>
  <si>
    <t>00000003889</t>
  </si>
  <si>
    <t>Кабель Аудио/Видео 3RCA-3RCA Джетт 1,8м CK-8027</t>
  </si>
  <si>
    <t>УТ000007008</t>
  </si>
  <si>
    <t>Кабель Аудио/Видео 3RCA-3RCA Джетт 1м</t>
  </si>
  <si>
    <t>УТ000002121</t>
  </si>
  <si>
    <t>Кабель Аудио/Видео 4RCA-4RCA Джетт 1,5м</t>
  </si>
  <si>
    <t>УТ000007009</t>
  </si>
  <si>
    <t>Кабель Аудио/Видео 4RCA-4RCA Джетт 3м</t>
  </si>
  <si>
    <t xml:space="preserve"> Кабель DVI-DVI, DVI-...</t>
  </si>
  <si>
    <t>00410059717</t>
  </si>
  <si>
    <t>Кабель DVI (I Dual) - VGA 1,5м OT-AVW03</t>
  </si>
  <si>
    <t>УТ000039866</t>
  </si>
  <si>
    <t>Кабель DVI-HDMI штекер-штекер Dialog HC-A1630 (CV-0530) 3 м</t>
  </si>
  <si>
    <t xml:space="preserve"> Кабель HDMI-HDMI</t>
  </si>
  <si>
    <t>УТ000055166</t>
  </si>
  <si>
    <t>Кабель DVI-D - HDMI штекер-штекер, оплетка 1,5м</t>
  </si>
  <si>
    <t>УТ000050511</t>
  </si>
  <si>
    <t>Кабель HDMI-DVI штекер-штекер, 2м, S4 (1920x1080)</t>
  </si>
  <si>
    <t>УТ000043029</t>
  </si>
  <si>
    <t>Кабель Аудио/Видео HDMI-HDMI 0,75м</t>
  </si>
  <si>
    <t>УТ000009707</t>
  </si>
  <si>
    <t>Кабель Аудио/Видео HDMI-HDMI 1,5м оплетка нейлон красный</t>
  </si>
  <si>
    <t>УТ000057054</t>
  </si>
  <si>
    <t>Кабель Аудио/Видео HDMI-HDMI 1,5м оплетка нейлон синий</t>
  </si>
  <si>
    <t>УТ000006669</t>
  </si>
  <si>
    <t>Кабель Аудио/Видео HDMI-HDMI 1,5м, чёрный</t>
  </si>
  <si>
    <t>УТ000050821</t>
  </si>
  <si>
    <t>Кабель Аудио/Видео HDMI-HDMI 15м, черный</t>
  </si>
  <si>
    <t>УТ000047957</t>
  </si>
  <si>
    <t>Кабель Аудио/Видео HDMI-HDMI 1м</t>
  </si>
  <si>
    <t>00000000735</t>
  </si>
  <si>
    <t>Кабель Аудио/Видео HDMI-HDMI Defender 3м HDMI-10 PRO</t>
  </si>
  <si>
    <t>УТ000050515</t>
  </si>
  <si>
    <t>Кабель Аудио/Видео HDMI-HDMI Dream 1,5м</t>
  </si>
  <si>
    <t>УТ000054701</t>
  </si>
  <si>
    <t>Кабель Аудио/Видео HDMI-HDMI HDTV 2,0  4K*2K, версия 2.0 1,5м (EP)</t>
  </si>
  <si>
    <t>УТ000056204</t>
  </si>
  <si>
    <t>Кабель Аудио/Видео HDMI-HDMI HDTV 2,0  4K*2K, версия 2.0 1,5м H218</t>
  </si>
  <si>
    <t>УТ000054703</t>
  </si>
  <si>
    <t>Кабель Аудио/Видео HDMI-HDMI HDTV 2,0  4K*2K, версия 2.0 5м (EP)</t>
  </si>
  <si>
    <t>УТ000048672</t>
  </si>
  <si>
    <t>Кабель Аудио/Видео HDMI-HDMI Джетт  0,7м</t>
  </si>
  <si>
    <t>УТ000019328</t>
  </si>
  <si>
    <t>Кабель Аудио/Видео HDMI-HDMI Джетт  1м</t>
  </si>
  <si>
    <t>УТ000004175</t>
  </si>
  <si>
    <t>Кабель Аудио/Видео HDMI-HDMI Джетт  2м</t>
  </si>
  <si>
    <t>УТ000000572</t>
  </si>
  <si>
    <t>Кабель Аудио/Видео HDMI-HDMI Джетт  3м</t>
  </si>
  <si>
    <t>УТ000004177</t>
  </si>
  <si>
    <t>Кабель Аудио/Видео HDMI-HDMI Джетт  5м</t>
  </si>
  <si>
    <t>УТ000004178</t>
  </si>
  <si>
    <t>Кабель Аудио/Видео HDMI-HDMI Джетт  7м</t>
  </si>
  <si>
    <t>00410053897</t>
  </si>
  <si>
    <t>Кабель Аудио/Видео HDMI-HDMI Джетт 20м</t>
  </si>
  <si>
    <t>УТ000039230</t>
  </si>
  <si>
    <t>Кабель Аудио/Видео HDMI-HDMI Джетт для Ultra HD, 4K, 8K 60Hz, HIGH speed, версия 2.0 1,5м</t>
  </si>
  <si>
    <t>УТ000039229</t>
  </si>
  <si>
    <t>Кабель Аудио/Видео HDMI-HDMI Джетт для Ultra HD, 4K, 8K 60Hz, HIGH speed, версия 2.0 1м</t>
  </si>
  <si>
    <t>УТ000039231</t>
  </si>
  <si>
    <t>Кабель Аудио/Видео HDMI-HDMI Джетт для Ultra HD, 4K, 8K 60Hz, HIGH speed, версия 2.0 2м</t>
  </si>
  <si>
    <t>00410058223</t>
  </si>
  <si>
    <t>Кабель Аудио/Видео HDMI-microHDMI Defender 1,8м 08-06PRO</t>
  </si>
  <si>
    <t>УТ000004170</t>
  </si>
  <si>
    <t>Кабель Аудио/Видео HDMI-microHDMI Джетт 1,5м</t>
  </si>
  <si>
    <t>УТ000001374</t>
  </si>
  <si>
    <t>Кабель Аудио/Видео HDMI-mini HDMI 1,5м OT-AVW15</t>
  </si>
  <si>
    <t>УТ000046210</t>
  </si>
  <si>
    <t>Кабель Аудио/Видео HDMI-mini HDMI SmartBuy 2,0 м</t>
  </si>
  <si>
    <t>УТ000055834</t>
  </si>
  <si>
    <t>Кабель Аудио/Видео удлинитель Н208 HDMI-HDMI 5м гнездо штекер</t>
  </si>
  <si>
    <t xml:space="preserve"> Кабель SCART - RCA</t>
  </si>
  <si>
    <t>УТ000053753</t>
  </si>
  <si>
    <t>Кабель Аудио/Видео SCART-3RCA 1,5м без переключателя, SK15</t>
  </si>
  <si>
    <t>00000003909</t>
  </si>
  <si>
    <t>Кабель Аудио/Видео SCART-4RCA Джетт 1,5м NT-6010</t>
  </si>
  <si>
    <t xml:space="preserve"> Кабель SCART-SCART, SVIDEO-SVIDEO</t>
  </si>
  <si>
    <t>00000004255</t>
  </si>
  <si>
    <t>Кабель Аудио/Видео SCART-SCART Джетт 1м NT-6002A</t>
  </si>
  <si>
    <t>00000004254</t>
  </si>
  <si>
    <t>Кабель Аудио/Видео SCART-SCART Джетт 3м NT-6002A</t>
  </si>
  <si>
    <t>00410053212</t>
  </si>
  <si>
    <t>Кабель Видео SVideo-SVideo 1,5м</t>
  </si>
  <si>
    <t xml:space="preserve"> Кабель VGA-VGA</t>
  </si>
  <si>
    <t>УТ000013670</t>
  </si>
  <si>
    <t>Кабель VGA-VGA штекер-штекер  1,5м (EP)</t>
  </si>
  <si>
    <t>УТ000022981</t>
  </si>
  <si>
    <t>Кабель VGA-VGA штекер-штекер  3м (EP)</t>
  </si>
  <si>
    <t>УТ000046204</t>
  </si>
  <si>
    <t>Кабель VGA-VGA штекер-штекер  3м ExeGate</t>
  </si>
  <si>
    <t>УТ000011209</t>
  </si>
  <si>
    <t>Кабель VGA-VGA штекер-штекер  5м , OT-AVW19</t>
  </si>
  <si>
    <t>00410057981</t>
  </si>
  <si>
    <t>Кабель VGA-VGA штекер-штекер, тройной экран, ферритовые кольца Gembird 3м</t>
  </si>
  <si>
    <t xml:space="preserve"> Конвертеры, переходники HDMI, DVI, DisplayPort, VGA, .....</t>
  </si>
  <si>
    <t>УТ000055825</t>
  </si>
  <si>
    <t>Кабель VGA-HDMI+AUX питание H79</t>
  </si>
  <si>
    <t>УТ000055130</t>
  </si>
  <si>
    <t>Коммутатор входов HDMI Switch+Remote 3x1 Port с пультом</t>
  </si>
  <si>
    <t>УТ000055120</t>
  </si>
  <si>
    <t>Конвертер HDMI to SCART 1080p</t>
  </si>
  <si>
    <t>УТ000055121</t>
  </si>
  <si>
    <t>Конвертер SCART to HDMI 1080p</t>
  </si>
  <si>
    <t>УТ000054002</t>
  </si>
  <si>
    <t>Конвертер-переходник MINI AV2HDMI, вход ( input ) 3RCA гнездо - выход ( output ) HDMI гнездо OT-AVW52</t>
  </si>
  <si>
    <t>УТ000050480</t>
  </si>
  <si>
    <t>Конвертер-переходник MINI AV2HDMI, вход ( input ) 3RCA гнездо - выход ( output ) HDMI гнездо, белый</t>
  </si>
  <si>
    <t>УТ000052895</t>
  </si>
  <si>
    <t>Конвертер-переходник MINI AV2HDMI, вход ( input ) 3RCA гнездо - выход ( output ) HDMI гнездо, черный</t>
  </si>
  <si>
    <t>УТ000050481</t>
  </si>
  <si>
    <t>Конвертер-переходник MINI AV2VGA, вход ( input ) 3RCA гнездо - выход ( output ) VGA гнездо</t>
  </si>
  <si>
    <t>УТ000052897</t>
  </si>
  <si>
    <t>Конвертер-переходник MINI AV2VGA, вход ( input ) 3RCA гнездо - выход ( output ) VGA гнездо, белый</t>
  </si>
  <si>
    <t>УТ000037181</t>
  </si>
  <si>
    <t>Конвертер-переходник MINI HDMI2AV, вход ( input ) HDMI гнездо - выход ( output ) 3RCA гнездо</t>
  </si>
  <si>
    <t>УТ000054001</t>
  </si>
  <si>
    <t>Конвертер-переходник MINI HDMI2AV, вход ( input ) HDMI гнездо - выход ( output ) 3RCA гнездо OT-AVW51</t>
  </si>
  <si>
    <t>УТ000029839</t>
  </si>
  <si>
    <t>Конвертер-переходник MINI HDMI2AV, вход ( input ) HDMI гнездо - выход ( output ) 3RCA гнездо, белый</t>
  </si>
  <si>
    <t>УТ000035646</t>
  </si>
  <si>
    <t>Конвертер-переходник MINI HDMI2VGA, вход ( input ) HDMI гнездо - выход ( output ) VGA гнездо, белый</t>
  </si>
  <si>
    <t>УТ000037182</t>
  </si>
  <si>
    <t>Конвертер-переходник MINI HDMI2VGA, вход ( input ) HDMI гнездо - выход ( output ) VGA гнездо, черный</t>
  </si>
  <si>
    <t>УТ000048423</t>
  </si>
  <si>
    <t>Конвертер-переходник MINI VGA2AV, вход ( input )  VGA гнездо - выход ( output ) 3RCA гнездо</t>
  </si>
  <si>
    <t>УТ000052898</t>
  </si>
  <si>
    <t>Конвертер-переходник MINI VGA2AV, вход ( input )  VGA гнездо - выход ( output ) 3RCA гнездо, белый</t>
  </si>
  <si>
    <t>УТ000059163</t>
  </si>
  <si>
    <t>Конвертер-переходник MINI VGA2HDMI в коробке EP</t>
  </si>
  <si>
    <t>УТ000046542</t>
  </si>
  <si>
    <t>Конвертер-переходник MINI VGA2HDMI, вход ( input )  VGA гнездо - выход ( output ) HDMI гнездо</t>
  </si>
  <si>
    <t>УТ000052896</t>
  </si>
  <si>
    <t>Конвертер-переходник MINI VGA2HDMI, вход ( input )  VGA гнездо - выход ( output ) HDMI гнездо, белый</t>
  </si>
  <si>
    <t>УТ000042124</t>
  </si>
  <si>
    <t>Конвертер-переходник VGA на HDMI HWH-2058</t>
  </si>
  <si>
    <t>УТ000019774</t>
  </si>
  <si>
    <t>Переходник 1RCA-2RCA гнездо-2гнезда (упак.5шт)</t>
  </si>
  <si>
    <t>УТ000042441</t>
  </si>
  <si>
    <t>Переходник DisplayPort - DVI-I(Dual) штекер-гнездо VCOM 0,15м (CG602)</t>
  </si>
  <si>
    <t>УТ000054495</t>
  </si>
  <si>
    <t>Переходник DisplayPort - HDMI, гнездо - штекер</t>
  </si>
  <si>
    <t>УТ000023506</t>
  </si>
  <si>
    <t>Переходник Displayport mini - HDMI, штекер-гнездо, Smartbuy A132</t>
  </si>
  <si>
    <t>УТ000042911</t>
  </si>
  <si>
    <t>Переходник DisplayPort-HDMI, штекер-гнездо</t>
  </si>
  <si>
    <t>УТ000010204</t>
  </si>
  <si>
    <t>Переходник DVI-I(Dual)-HDMI-3RCA штекер-гнездо-3гнезда (провод) GOLD REXANT 17-6833</t>
  </si>
  <si>
    <t>УТ000050987</t>
  </si>
  <si>
    <t>Переходник DVI-VGA штекер-гнездо VGA-F/DVI-M, DVI-D 24+5, черный</t>
  </si>
  <si>
    <t>УТ000052905</t>
  </si>
  <si>
    <t>Переходник HDMI micro - VGA + Aux штекер-гнездо</t>
  </si>
  <si>
    <t>УТ000052460</t>
  </si>
  <si>
    <t>Переходник HDMI-DVI штекер-гнездо, HDMI-F to DVI-I (24+5 Dual), кабель 300мм</t>
  </si>
  <si>
    <t>УТ000058616</t>
  </si>
  <si>
    <t>Переходник HDMI-F- HDMI-F 90°, H171/H175</t>
  </si>
  <si>
    <t>УТ000050156</t>
  </si>
  <si>
    <t>Переходник HDMI-HDMI гнездо-гнездо, для соединения HDMI кабелей</t>
  </si>
  <si>
    <t>УТ000006841</t>
  </si>
  <si>
    <t>Переходник HDMI-HDMI штекер-гнездо Smartbuy A113</t>
  </si>
  <si>
    <t>УТ000053750</t>
  </si>
  <si>
    <t>Переходник HDMI-miniHDMI гнездо-штекер</t>
  </si>
  <si>
    <t>УТ000054146</t>
  </si>
  <si>
    <t>УТ000050159</t>
  </si>
  <si>
    <t>Переходник HDMI-RJ45 для удлинителей по витой паре ( комплект 2шт ), H201 (HE30)</t>
  </si>
  <si>
    <t>УТ000031983</t>
  </si>
  <si>
    <t>Переходник HDMI-VGA Dream AD1, белый</t>
  </si>
  <si>
    <t>УТ000031984</t>
  </si>
  <si>
    <t>Переходник HDMI-VGA Dream DRM-AD2, белый</t>
  </si>
  <si>
    <t>УТ000026698</t>
  </si>
  <si>
    <t>Переходник HDMI-VGA с разъемом microUSB</t>
  </si>
  <si>
    <t>УТ000026639</t>
  </si>
  <si>
    <t>Переходник HDMI-VGA штекер-гнездо OT-AVW23</t>
  </si>
  <si>
    <t>УТ000025369</t>
  </si>
  <si>
    <t>Переходник HDMI-VGA+AUX (пластиковый бокс) OT-AVW20</t>
  </si>
  <si>
    <t>УТ000026697</t>
  </si>
  <si>
    <t>Переходник HDMI-VGA, H118, черный</t>
  </si>
  <si>
    <t>УТ000050985</t>
  </si>
  <si>
    <t>Переходник HDMI-VGA, H119, белый</t>
  </si>
  <si>
    <t>УТ000050485</t>
  </si>
  <si>
    <t>Переходник HDMI-VGA, белый EP</t>
  </si>
  <si>
    <t>УТ000026785</t>
  </si>
  <si>
    <t>Переходник HDMI-VGA-AUX с внешним питанием EP черный</t>
  </si>
  <si>
    <t>УТ000014657</t>
  </si>
  <si>
    <t>Переходник HDMI-VGA-AUX, кабель AUX в комплекте, белый, H117</t>
  </si>
  <si>
    <t>УТ000026699</t>
  </si>
  <si>
    <t>Переходник HDMI-VGA-AUX, кабель AUX в комплекте, чёрный, H116</t>
  </si>
  <si>
    <t>УТ000055116</t>
  </si>
  <si>
    <t>Переходник HDTV-VGA, H179, черный</t>
  </si>
  <si>
    <t>УТ000055115</t>
  </si>
  <si>
    <t>Переходник HDTV-VGA, H180, белый</t>
  </si>
  <si>
    <t>УТ000055117</t>
  </si>
  <si>
    <t>Переходник HDTV-VGA-AUX, H178, белый</t>
  </si>
  <si>
    <t>УТ000048602</t>
  </si>
  <si>
    <t>Переходник mini DisplayPort-VGA штекер-гнездо</t>
  </si>
  <si>
    <t>УТ000052899</t>
  </si>
  <si>
    <t>Переходник mini HDMI - VGA, штекер-гнездо, H31</t>
  </si>
  <si>
    <t>УТ000047950</t>
  </si>
  <si>
    <t>Переходник VGA-VGA гнездо-гнездо, H68</t>
  </si>
  <si>
    <t>УТ000047949</t>
  </si>
  <si>
    <t>Переходник VGA-VGA гнездо-штекер угловой, H66</t>
  </si>
  <si>
    <t xml:space="preserve"> Кабели компьтерные USB 2.0, USB 3.0,  AM,  AF,  BM ...</t>
  </si>
  <si>
    <t xml:space="preserve"> Кабель USB AF-AF гнездо-гнездо</t>
  </si>
  <si>
    <t>УТ000029107</t>
  </si>
  <si>
    <t>Кабель компьютерный USB 2.0 AF-AF гнездо-гнездо 1м</t>
  </si>
  <si>
    <t>УТ000017471</t>
  </si>
  <si>
    <t xml:space="preserve"> Кабель USB AM-AF штекер - гнездо</t>
  </si>
  <si>
    <t>00410057995</t>
  </si>
  <si>
    <t>Кабель компьютерный USB 2.0 AM-AF штекер-гнездо 0,75м  ДЖЕТТ</t>
  </si>
  <si>
    <t>УТ000050487</t>
  </si>
  <si>
    <t>Кабель компьютерный USB 2.0 AM-AF штекер-гнездо 1,5м, фильтр, черный, DL23 (EP)</t>
  </si>
  <si>
    <t>00410053882</t>
  </si>
  <si>
    <t>Кабель компьютерный USB 2.0 AM-AF штекер-гнездо 3м T-7202-3 ДЖЕТТ</t>
  </si>
  <si>
    <t>УТ000001792</t>
  </si>
  <si>
    <t>Кабель компьютерный USB 2.0 AM-AF штекер-гнездо 4,5м T-7202-5 ДЖЕТТ</t>
  </si>
  <si>
    <t>УТ000039302</t>
  </si>
  <si>
    <t>Кабель компьютерный USB 2.0 AM-AF штекер-гнездо 5м, экранированный, синяя оплетка, фильтр</t>
  </si>
  <si>
    <t xml:space="preserve"> Кабель USB AM-AM штекер - штекер</t>
  </si>
  <si>
    <t>УТ000049895</t>
  </si>
  <si>
    <t>Адаптер USB 3.0/3.1 штекер-штекер B6 5/10 Gbps DREAM</t>
  </si>
  <si>
    <t>УТ000050168</t>
  </si>
  <si>
    <t>Кабель компьютерный USB 2.0 AM-AM штекер-штекер 1.5м, фильтр, черный</t>
  </si>
  <si>
    <t>УТ000029108</t>
  </si>
  <si>
    <t>Кабель компьютерный USB 2.0 AM-AM штекер-штекер 1м</t>
  </si>
  <si>
    <t>УТ000047158</t>
  </si>
  <si>
    <t>Кабель компьютерный USB 2.0 AM-AM штекер-штекер, с фильтром, 3м</t>
  </si>
  <si>
    <t xml:space="preserve"> Кабель USB-...</t>
  </si>
  <si>
    <t>УТ000029967</t>
  </si>
  <si>
    <t>Кабель USB - 3,5 Jack гнездо-штекер, 1 метр</t>
  </si>
  <si>
    <t>УТ000029968</t>
  </si>
  <si>
    <t>Кабель USB - 3,5 Jack штекер-штекер</t>
  </si>
  <si>
    <t>УТ000054496</t>
  </si>
  <si>
    <t>Переходник USB 2.0 - PS2, мышь и клавиатура, штекер-2 гнезда, на проводе</t>
  </si>
  <si>
    <t xml:space="preserve"> Кабель USB-MINI USB</t>
  </si>
  <si>
    <t>УТ000020692</t>
  </si>
  <si>
    <t>Кабель USB - miniUSB 1,8м Гарнизон</t>
  </si>
  <si>
    <t>УТ000036841</t>
  </si>
  <si>
    <t>Кабель USB - miniUSB Dream BK06</t>
  </si>
  <si>
    <t xml:space="preserve"> Кабель для принтера</t>
  </si>
  <si>
    <t>УТ000054716</t>
  </si>
  <si>
    <t>Кабель для принтера AM-BM 5м, с фильтром, черный</t>
  </si>
  <si>
    <t>УТ000000550</t>
  </si>
  <si>
    <t>Кабель для принтера AM-BM Gembird 3м</t>
  </si>
  <si>
    <t>УТ000011688</t>
  </si>
  <si>
    <t>Кабель для принтера AM-BM Gembird 4,5м</t>
  </si>
  <si>
    <t>УТ000027423</t>
  </si>
  <si>
    <t>Кабель для принтера AM-BM Гарнизон 3м</t>
  </si>
  <si>
    <t xml:space="preserve"> Патч-корд</t>
  </si>
  <si>
    <t>УТ000022682</t>
  </si>
  <si>
    <t>Кабель компьютерный патчкорд EP Кат. 5е,  5м</t>
  </si>
  <si>
    <t>УТ000054643</t>
  </si>
  <si>
    <t>Кабель компьютерный патчкорд EP Кат. 6е, 15м</t>
  </si>
  <si>
    <t>УТ000024148</t>
  </si>
  <si>
    <t>Кабель компьютерный патчкорд UTP Кат. 5е, 30м (EP)</t>
  </si>
  <si>
    <t>УТ000020217</t>
  </si>
  <si>
    <t>Кабель компьютерный патчкорд Джетт (Gembird) UTP Кат. 5е,  0,5м, серый</t>
  </si>
  <si>
    <t>00000003683</t>
  </si>
  <si>
    <t>Кабель компьютерный патчкорд Джетт (Gembird) UTP Кат. 5е,  1м, серый, T-7201-1</t>
  </si>
  <si>
    <t>00000002857</t>
  </si>
  <si>
    <t>Кабель компьютерный патчкорд Джетт (Gembird) UTP Кат. 5е,  2м, серый Т-7201-2</t>
  </si>
  <si>
    <t>УТ000002111</t>
  </si>
  <si>
    <t>Кабель компьютерный патчкорд Джетт (Gembird) UTP Кат. 5е, 30м, серый T-7201-30</t>
  </si>
  <si>
    <t xml:space="preserve"> Шлейфы</t>
  </si>
  <si>
    <t>УТ000054237</t>
  </si>
  <si>
    <t>Кабель для видеокарты PCI-Express 6-pin to 2 molex 0.15м, GG1</t>
  </si>
  <si>
    <t>УТ000058239</t>
  </si>
  <si>
    <t>Кабель для подключения жесткого диска SATA 3.0 6Gb/S 0.45м DREAM STYLE ST01</t>
  </si>
  <si>
    <t xml:space="preserve"> Кабели питания</t>
  </si>
  <si>
    <t xml:space="preserve"> Кабель питания для бытовой техники и компьютеров</t>
  </si>
  <si>
    <t>УТ000053752</t>
  </si>
  <si>
    <t>Переходник для электробритвы 2pin (1,8) C1 штекер - 5,5х2,5 гнездо, H88</t>
  </si>
  <si>
    <t>УТ000053751</t>
  </si>
  <si>
    <t>Переходник для электробритвы 2pin (2,35) C1 штекер - 5,5х2,5 гнездо, H86</t>
  </si>
  <si>
    <t>УТ000043171</t>
  </si>
  <si>
    <t>Сетевой шнур 2pin (C7) 1,5м угловой  черный OT-ELS07</t>
  </si>
  <si>
    <t>УТ000025303</t>
  </si>
  <si>
    <t>Сетевой шнур 2pin C1 для электробритв, витой кабель</t>
  </si>
  <si>
    <t>УТ000048617</t>
  </si>
  <si>
    <t>Сетевой шнур 2pin C1 для электробритвы прямой, 1,2м, VS40</t>
  </si>
  <si>
    <t>УТ000042961</t>
  </si>
  <si>
    <t>Сетевой шнур 2pin C7 1,5м TD-2729</t>
  </si>
  <si>
    <t>УТ000043172</t>
  </si>
  <si>
    <t>Сетевой шнур 3pin (С13) 1,5м, угловой штекер, черный</t>
  </si>
  <si>
    <t>УТ000019928</t>
  </si>
  <si>
    <t>Сетевой шнур 3pin С13 1,5м 333</t>
  </si>
  <si>
    <t>УТ000042231</t>
  </si>
  <si>
    <t>Сетевой шнур 3pin С13 1,5м A333, VS71</t>
  </si>
  <si>
    <t>УТ000041040</t>
  </si>
  <si>
    <t>Сетевой шнур 3pin С5 1,2м 757</t>
  </si>
  <si>
    <t>УТ000003557</t>
  </si>
  <si>
    <t>Сетевой шнур 3pin С5/16А (3*0,75) 1,5м TD-2730 OT-ELS03</t>
  </si>
  <si>
    <t>УТ000019809</t>
  </si>
  <si>
    <t>Шнур с плоской вилкой и диммером SmartBuy (1.7м, ШВВП) (SBE-06-P07-w)</t>
  </si>
  <si>
    <t xml:space="preserve"> Кабель с разьемом DC, питания от USB</t>
  </si>
  <si>
    <t>УТ000003982</t>
  </si>
  <si>
    <t>Кабель USB - 2,0мм питание 1,2м OT-PCC06</t>
  </si>
  <si>
    <t>00410059909</t>
  </si>
  <si>
    <t>Кабель USB - 2,5мм питание 1,5м BS-370 OT-PCC02</t>
  </si>
  <si>
    <t>УТ000002731</t>
  </si>
  <si>
    <t>Кабель USB - 2,5мм питание 1м</t>
  </si>
  <si>
    <t>УТ000004222</t>
  </si>
  <si>
    <t>Кабель USB - 3,5мм питание 0.8м BS-390 OT-PCC07</t>
  </si>
  <si>
    <t>УТ000001490</t>
  </si>
  <si>
    <t>Кабель USB - 4,0мм питание 1,5м BS-374</t>
  </si>
  <si>
    <t>УТ000053163</t>
  </si>
  <si>
    <t>Кабель USB - 4,0мм питание 1м</t>
  </si>
  <si>
    <t>УТ000052331</t>
  </si>
  <si>
    <t>Кабель USB - 5,5мм питание 1м</t>
  </si>
  <si>
    <t xml:space="preserve"> Наушники и гарнитуры</t>
  </si>
  <si>
    <t xml:space="preserve"> Аксессуары для наушников</t>
  </si>
  <si>
    <t>УТ000058482</t>
  </si>
  <si>
    <t>Амбушюры с эффектом памяти, пенные  (3 пары, размер S, M, L) красный, KZ Acoustics</t>
  </si>
  <si>
    <t>УТ000058483</t>
  </si>
  <si>
    <t>Амбушюры с эффектом памяти, пенные  (3 пары, размер S, M, L) синий, KZ Acoustics</t>
  </si>
  <si>
    <t>УТ000058481</t>
  </si>
  <si>
    <t>Амбушюры с эффектом памяти, пенные  (3 пары, размер S, M, L) черные, KZ Acoustics</t>
  </si>
  <si>
    <t>УТ000058485</t>
  </si>
  <si>
    <t>Амбушюры с эффектом памяти, пенные (размер M) красные, KZ Acoustics</t>
  </si>
  <si>
    <t>УТ000058486</t>
  </si>
  <si>
    <t>Амбушюры с эффектом памяти, пенные (размер M) синие, KZ Acoustics</t>
  </si>
  <si>
    <t>УТ000058484</t>
  </si>
  <si>
    <t>Амбушюры с эффектом памяти, пенные (размер M) черные, KZ Acoustics</t>
  </si>
  <si>
    <t>УТ000050512</t>
  </si>
  <si>
    <t>Амбушюры силиконовые  для наушников Dream ALC08, белые</t>
  </si>
  <si>
    <t>УТ000058487</t>
  </si>
  <si>
    <t>Амбушюры силиконовые (3 пары, размер S, M, L) черные, KZ Acoustics</t>
  </si>
  <si>
    <t>УТ000054520</t>
  </si>
  <si>
    <t>Амбушюры силиконовые для наушников Dream ALC08, черные</t>
  </si>
  <si>
    <t>УТ000058491</t>
  </si>
  <si>
    <t>Кабель для наушников, позолоченные контакты, мeдь оfc 99,9</t>
  </si>
  <si>
    <t>УТ000040539</t>
  </si>
  <si>
    <t>Подставка для наушников Redragon Scepter Pro 4 (4 USB порта, подсветка)</t>
  </si>
  <si>
    <t>УТ000046547</t>
  </si>
  <si>
    <t>Чехол для AirPods Pro 3 Silicone Case (белый)</t>
  </si>
  <si>
    <t>УТ000048658</t>
  </si>
  <si>
    <t>Чехол для AirPods Silicone Case (синий)</t>
  </si>
  <si>
    <t xml:space="preserve"> Гарнитуры</t>
  </si>
  <si>
    <t xml:space="preserve"> Беспроводные гарнитуры вакуумные</t>
  </si>
  <si>
    <t>УТ000057208</t>
  </si>
  <si>
    <t>Гарнитура bluetooth HOCO ES65 Dream, bluetooth 5.3, цвет: оранжевый</t>
  </si>
  <si>
    <t>УТ000057209</t>
  </si>
  <si>
    <t>Гарнитура bluetooth HOCO ES65 Dream, bluetooth 5.3, цвет: фиолетовый</t>
  </si>
  <si>
    <t>УТ000057210</t>
  </si>
  <si>
    <t>Гарнитура bluetooth HOCO ES65 Dream, bluetooth 5.3, цвет: чёрный</t>
  </si>
  <si>
    <t>УТ000057031</t>
  </si>
  <si>
    <t>Гарнитура Bluetooth с зажимами для ушей, белая</t>
  </si>
  <si>
    <t>УТ000057033</t>
  </si>
  <si>
    <t>Гарнитура Bluetooth с зажимами для ушей, оранжевая</t>
  </si>
  <si>
    <t>УТ000057032</t>
  </si>
  <si>
    <t>Гарнитура Bluetooth с зажимами для ушей, телесная</t>
  </si>
  <si>
    <t>УТ000039864</t>
  </si>
  <si>
    <t>Гарнитура Dialog ES-180BT Bluetooth с кнопкой ответа для мобильных устройств, черная</t>
  </si>
  <si>
    <t>УТ000039862</t>
  </si>
  <si>
    <t>Гарнитура Dialog ES-75BT Bluetooth с кнопкой ответа для мобильных устройств, черная</t>
  </si>
  <si>
    <t>УТ000055011</t>
  </si>
  <si>
    <t>Гарнитура беспроводная AirBuds WS03</t>
  </si>
  <si>
    <t>УТ000055013</t>
  </si>
  <si>
    <t>Гарнитура беспроводная AirBuds WS05</t>
  </si>
  <si>
    <t>УТ000057081</t>
  </si>
  <si>
    <t>Гарнитура беспроводная AirBuds WS06 (mini) белая</t>
  </si>
  <si>
    <t>УТ000057080</t>
  </si>
  <si>
    <t>Гарнитура беспроводная AirBuds WS06 (mini) чёрная</t>
  </si>
  <si>
    <t>УТ000058638</t>
  </si>
  <si>
    <t>Гарнитура беспроводная AirBuds WS07 белые</t>
  </si>
  <si>
    <t>УТ000058636</t>
  </si>
  <si>
    <t>Гарнитура беспроводная AirBuds WS07 чёрные</t>
  </si>
  <si>
    <t>УТ000048087</t>
  </si>
  <si>
    <t>Гарнитура беспроводная Hands Free HOCO E57 (Bluetooth), белый</t>
  </si>
  <si>
    <t>УТ000034634</t>
  </si>
  <si>
    <t>Гарнитура беспроводная iP i9S-TWS 5.0</t>
  </si>
  <si>
    <t>УТ000042783</t>
  </si>
  <si>
    <t>Гарнитура беспроводная Redmi AirDots 2, черные</t>
  </si>
  <si>
    <t>УТ000059191</t>
  </si>
  <si>
    <t>Гарнитура беспроводная вакуум Air Pods MF</t>
  </si>
  <si>
    <t>УТ000049023</t>
  </si>
  <si>
    <t>Гарнитура беспроводная вакуумная Borofone BE45, черный</t>
  </si>
  <si>
    <t>УТ000047082</t>
  </si>
  <si>
    <t>Гарнитура беспроводная вакуумная Borofone BE54, белый</t>
  </si>
  <si>
    <t>УТ000056745</t>
  </si>
  <si>
    <t>Гарнитура беспроводная вакуумная Borofone BE56, чёрный</t>
  </si>
  <si>
    <t>УТ000056746</t>
  </si>
  <si>
    <t>Гарнитура беспроводная вакуумная Borofone BE58 серый</t>
  </si>
  <si>
    <t>УТ000054967</t>
  </si>
  <si>
    <t>Гарнитура беспроводная вакуумная Borofone BE58, черный</t>
  </si>
  <si>
    <t>УТ000057446</t>
  </si>
  <si>
    <t>Гарнитура беспроводная вакуумная Borofone BE59, серый</t>
  </si>
  <si>
    <t>УТ000055242</t>
  </si>
  <si>
    <t>Гарнитура беспроводная вакуумная Borofone BE59, синий</t>
  </si>
  <si>
    <t>УТ000036066</t>
  </si>
  <si>
    <t>Гарнитура беспроводная вакуумная Dream DRM-EEB8759B, черный</t>
  </si>
  <si>
    <t>УТ000045006</t>
  </si>
  <si>
    <t>Гарнитура беспроводная вакуумная Dream EEB8804B, черный</t>
  </si>
  <si>
    <t>УТ000058781</t>
  </si>
  <si>
    <t>Гарнитура беспроводная вакуумная HOCO ES50, чёрный</t>
  </si>
  <si>
    <t>УТ000051100</t>
  </si>
  <si>
    <t>Гарнитура беспроводная вакуумная HOCO ES51, белый</t>
  </si>
  <si>
    <t>УТ000058132</t>
  </si>
  <si>
    <t>Гарнитура беспроводная вакуумная HOCO ES51, чёрный</t>
  </si>
  <si>
    <t>УТ000058133</t>
  </si>
  <si>
    <t>Гарнитура беспроводная вакуумная HOCO ES53</t>
  </si>
  <si>
    <t>УТ000050575</t>
  </si>
  <si>
    <t>Гарнитура беспроводная вакуумная HOCO ES58, зеленый</t>
  </si>
  <si>
    <t>УТ000050576</t>
  </si>
  <si>
    <t>Гарнитура беспроводная вакуумная HOCO ES58, синий</t>
  </si>
  <si>
    <t>УТ000054971</t>
  </si>
  <si>
    <t>Гарнитура беспроводная вакуумная HOCO ES64, зелёный</t>
  </si>
  <si>
    <t>УТ000054970</t>
  </si>
  <si>
    <t>Гарнитура беспроводная вакуумная HOCO ES64, серый</t>
  </si>
  <si>
    <t>УТ000058956</t>
  </si>
  <si>
    <t>Гарнитура беспроводная вакуумная HOCO ES64, чёрный</t>
  </si>
  <si>
    <t>УТ000057218</t>
  </si>
  <si>
    <t>Гарнитура беспроводная вакуумная HOCO ES67, чёрный</t>
  </si>
  <si>
    <t>УТ000058957</t>
  </si>
  <si>
    <t>Гарнитура беспроводная вакуумная HOCO ES69, чёрный</t>
  </si>
  <si>
    <t>УТ000058958</t>
  </si>
  <si>
    <t>Гарнитура беспроводная вакуумная HOCO ES70, бежевый</t>
  </si>
  <si>
    <t>УТ000058959</t>
  </si>
  <si>
    <t>Гарнитура беспроводная вакуумная HOCO ES70, синий</t>
  </si>
  <si>
    <t>УТ000058960</t>
  </si>
  <si>
    <t>Гарнитура беспроводная вакуумная HOCO ES70, фиолетовый</t>
  </si>
  <si>
    <t>УТ000058003</t>
  </si>
  <si>
    <t>Гарнитура беспроводная вакуумная HOCO EW04 Pius, белый</t>
  </si>
  <si>
    <t>УТ000057972</t>
  </si>
  <si>
    <t>Гарнитура беспроводная вакуумная HOCO EW05 Plus, белый</t>
  </si>
  <si>
    <t>УТ000058355</t>
  </si>
  <si>
    <t>Гарнитура беспроводная вакуумная HOCO EW10, белый</t>
  </si>
  <si>
    <t>УТ000051898</t>
  </si>
  <si>
    <t>Гарнитура беспроводная вакуумная HOCO EW14, черный</t>
  </si>
  <si>
    <t>УТ000056773</t>
  </si>
  <si>
    <t>Гарнитура беспроводная вакуумная HOCO EW17, белый</t>
  </si>
  <si>
    <t>УТ000051899</t>
  </si>
  <si>
    <t>Гарнитура беспроводная вакуумная HOCO EW17, черный</t>
  </si>
  <si>
    <t>УТ000058356</t>
  </si>
  <si>
    <t>Гарнитура беспроводная вакуумная HOCO EW23, розовый</t>
  </si>
  <si>
    <t>УТ000058358</t>
  </si>
  <si>
    <t>Гарнитура беспроводная вакуумная HOCO EW28, жёлтый</t>
  </si>
  <si>
    <t>УТ000058360</t>
  </si>
  <si>
    <t>Гарнитура беспроводная вакуумная HOCO EW35, белый</t>
  </si>
  <si>
    <t>УТ000056775</t>
  </si>
  <si>
    <t>Гарнитура беспроводная вакуумная HOCO EW39, жёлтый</t>
  </si>
  <si>
    <t>УТ000051995</t>
  </si>
  <si>
    <t>Гарнитура беспроводная вакуумная HOCO EW42, белый</t>
  </si>
  <si>
    <t>УТ000058361</t>
  </si>
  <si>
    <t>Гарнитура беспроводная вакуумная HOCO EW43, белый</t>
  </si>
  <si>
    <t>УТ000054595</t>
  </si>
  <si>
    <t>Гарнитура беспроводная вакуумная HOCO EW45, зеленый</t>
  </si>
  <si>
    <t>УТ000057219</t>
  </si>
  <si>
    <t>Гарнитура беспроводная вакуумная HOCO EW45, коричневый</t>
  </si>
  <si>
    <t>УТ000057220</t>
  </si>
  <si>
    <t>Гарнитура беспроводная вакуумная HOCO EW45, фиолетовый</t>
  </si>
  <si>
    <t>УТ000058970</t>
  </si>
  <si>
    <t>Гарнитура беспроводная вакуумная HOCO EW45, чёрный</t>
  </si>
  <si>
    <t>УТ000054596</t>
  </si>
  <si>
    <t>Гарнитура беспроводная вакуумная HOCO EW46, коричневый</t>
  </si>
  <si>
    <t>УТ000058971</t>
  </si>
  <si>
    <t>Гарнитура беспроводная вакуумная HOCO EW46, серый</t>
  </si>
  <si>
    <t>УТ000054597</t>
  </si>
  <si>
    <t>Гарнитура беспроводная вакуумная HOCO EW46, синий</t>
  </si>
  <si>
    <t>УТ000058972</t>
  </si>
  <si>
    <t>Гарнитура беспроводная вакуумная HOCO EW48, голубой</t>
  </si>
  <si>
    <t>УТ000058973</t>
  </si>
  <si>
    <t>Гарнитура беспроводная вакуумная HOCO EW48, зелёный</t>
  </si>
  <si>
    <t>УТ000058974</t>
  </si>
  <si>
    <t>Гарнитура беспроводная вакуумная HOCO EW48, серый</t>
  </si>
  <si>
    <t>УТ000057452</t>
  </si>
  <si>
    <t>Гарнитура беспроводная вакуумная HOCO EW50, белый</t>
  </si>
  <si>
    <t>УТ000058362</t>
  </si>
  <si>
    <t>Гарнитура беспроводная вакуумная HOCO EW55, золотой</t>
  </si>
  <si>
    <t>УТ000058364</t>
  </si>
  <si>
    <t>Гарнитура беспроводная вакуумная HOCO EW58, белый</t>
  </si>
  <si>
    <t>УТ000050759</t>
  </si>
  <si>
    <t>Гарнитура беспроводная вакуумная Perfeo BUNG, белые</t>
  </si>
  <si>
    <t>УТ000038167</t>
  </si>
  <si>
    <t>Гарнитура беспроводная вакуумная Ritmix RH-820BTH TWS Bluetooth белый</t>
  </si>
  <si>
    <t>УТ000047468</t>
  </si>
  <si>
    <t>Гарнитура беспроводная вакуумная Ritmix RH-835BTH TWS (Bluetooth) оранжевый</t>
  </si>
  <si>
    <t>УТ000040731</t>
  </si>
  <si>
    <t>Гарнитура беспроводная вакуумная Ritmix RH-850BTH TWS (Bluetooth) белый</t>
  </si>
  <si>
    <t>УТ000051998</t>
  </si>
  <si>
    <t>Гарнитура вакуумная беспроводная Borofone BE47, белый</t>
  </si>
  <si>
    <t>УТ000055258</t>
  </si>
  <si>
    <t>Гарнитура вакуумная беспроводная Borofone BE55 , чёрный</t>
  </si>
  <si>
    <t>УТ000058341</t>
  </si>
  <si>
    <t>Гарнитура вакуумная беспроводная Borofone BE63, Talent, чёрный</t>
  </si>
  <si>
    <t>УТ000045902</t>
  </si>
  <si>
    <t>Гарнитура вакуумная беспроводная Borofone BW03, белый</t>
  </si>
  <si>
    <t>УТ000057955</t>
  </si>
  <si>
    <t>Гарнитура вакуумная беспроводная Borofone BW04, белый</t>
  </si>
  <si>
    <t>УТ000050222</t>
  </si>
  <si>
    <t>Гарнитура вакуумная беспроводная Borofone BW06, Manner, белый</t>
  </si>
  <si>
    <t>УТ000055259</t>
  </si>
  <si>
    <t>Гарнитура вакуумная беспроводная Borofone BW09, белый</t>
  </si>
  <si>
    <t>УТ000051999</t>
  </si>
  <si>
    <t>Гарнитура вакуумная беспроводная Borofone BW13, белый</t>
  </si>
  <si>
    <t>УТ000051923</t>
  </si>
  <si>
    <t>Гарнитура вакуумная беспроводная Borofone BW15, белый</t>
  </si>
  <si>
    <t>УТ000051896</t>
  </si>
  <si>
    <t>Гарнитура вакуумная беспроводная Borofone BW20, белый</t>
  </si>
  <si>
    <t>УТ000057211</t>
  </si>
  <si>
    <t>Гарнитура вакуумная беспроводная Borofone BW22 Dawn, пластик, bluetooth 5.3, микрофон, цвет: белый</t>
  </si>
  <si>
    <t>УТ000057212</t>
  </si>
  <si>
    <t>Гарнитура вакуумная беспроводная Borofone BW23, Crystal, Bluetooth, TWS, цвет: оранжевый</t>
  </si>
  <si>
    <t>УТ000057213</t>
  </si>
  <si>
    <t>Гарнитура вакуумная беспроводная Borofone BW24 Magic, пластик, bluetooth 5.3, микрофон, цвет: белый</t>
  </si>
  <si>
    <t>УТ000054330</t>
  </si>
  <si>
    <t>Гарнитура вакуумная беспроводная Borofone BW26, белый</t>
  </si>
  <si>
    <t>УТ000055261</t>
  </si>
  <si>
    <t>Гарнитура вакуумная беспроводная Borofone BW28, белый</t>
  </si>
  <si>
    <t>УТ000055264</t>
  </si>
  <si>
    <t>Гарнитура вакуумная беспроводная Borofone BW29, лайм</t>
  </si>
  <si>
    <t>УТ000055265</t>
  </si>
  <si>
    <t>Гарнитура вакуумная беспроводная Borofone BW29, розовый</t>
  </si>
  <si>
    <t>УТ000057214</t>
  </si>
  <si>
    <t>Гарнитура вакуумная беспроводная Borofone BW29, синий</t>
  </si>
  <si>
    <t>УТ000058348</t>
  </si>
  <si>
    <t>Гарнитура вакуумная беспроводная Borofone BW29, чёрный</t>
  </si>
  <si>
    <t>УТ000056765</t>
  </si>
  <si>
    <t>Гарнитура вакуумная беспроводная Borofone BW30, серый</t>
  </si>
  <si>
    <t>УТ000056766</t>
  </si>
  <si>
    <t>Гарнитура вакуумная беспроводная Borofone BW30, чёрный</t>
  </si>
  <si>
    <t>УТ000054949</t>
  </si>
  <si>
    <t>Гарнитура вакуумная беспроводная Borofone BW33, белый</t>
  </si>
  <si>
    <t>УТ000057215</t>
  </si>
  <si>
    <t>Гарнитура вакуумная беспроводная Borofone BW33, голубой</t>
  </si>
  <si>
    <t>УТ000057216</t>
  </si>
  <si>
    <t>Гарнитура вакуумная беспроводная Borofone BW33, фиолетовый</t>
  </si>
  <si>
    <t>УТ000054331</t>
  </si>
  <si>
    <t>Гарнитура вакуумная беспроводная Borofone BW35, True, белый</t>
  </si>
  <si>
    <t>УТ000055266</t>
  </si>
  <si>
    <t>Гарнитура вакуумная беспроводная Borofone BW36, белый</t>
  </si>
  <si>
    <t>УТ000055268</t>
  </si>
  <si>
    <t>Гарнитура вакуумная беспроводная Borofone BW37, черный</t>
  </si>
  <si>
    <t>УТ000056767</t>
  </si>
  <si>
    <t>Гарнитура вакуумная беспроводная Borofone BW39, белый</t>
  </si>
  <si>
    <t>УТ000056768</t>
  </si>
  <si>
    <t>Гарнитура вакуумная беспроводная Borofone BW39, чёрный</t>
  </si>
  <si>
    <t>УТ000056769</t>
  </si>
  <si>
    <t>Гарнитура вакуумная беспроводная Borofone BW40, чёрный</t>
  </si>
  <si>
    <t>УТ000058349</t>
  </si>
  <si>
    <t>Гарнитура вакуумная беспроводная Borofone BW42, белый</t>
  </si>
  <si>
    <t>УТ000058350</t>
  </si>
  <si>
    <t>Гарнитура вакуумная беспроводная Borofone BW42, чёрный</t>
  </si>
  <si>
    <t>УТ000058352</t>
  </si>
  <si>
    <t>Гарнитура вакуумная беспроводная Borofone BW43, фиолетовый</t>
  </si>
  <si>
    <t>УТ000058967</t>
  </si>
  <si>
    <t>Гарнитура вакуумная беспроводная Borofone BW43, чёрный</t>
  </si>
  <si>
    <t>УТ000058968</t>
  </si>
  <si>
    <t>Гарнитура вакуумная беспроводная Borofone BW48, чёрный</t>
  </si>
  <si>
    <t>УТ000058353</t>
  </si>
  <si>
    <t>Гарнитура вакуумная беспроводная Borofone BW59, белый</t>
  </si>
  <si>
    <t>УТ000056010</t>
  </si>
  <si>
    <t>Гарнитура вакуумная беспроводная HOCO EQ2, фиолетовый</t>
  </si>
  <si>
    <t>УТ000057447</t>
  </si>
  <si>
    <t>Гарнитура вакуумная беспроводная HOCO EQ3, кремовый</t>
  </si>
  <si>
    <t>УТ000057448</t>
  </si>
  <si>
    <t>Гарнитура вакуумная беспроводная HOCO EQ3, фиолетовый</t>
  </si>
  <si>
    <t>УТ000058142</t>
  </si>
  <si>
    <t>Гарнитура вакуумная беспроводная HOCO EW23, серый</t>
  </si>
  <si>
    <t xml:space="preserve"> Беспроводные гарнитуры полноразмерные</t>
  </si>
  <si>
    <t>УТ000012383</t>
  </si>
  <si>
    <t>Гарнитура беспроводная Perfeo FLEX черные с прорезиненным покрытием</t>
  </si>
  <si>
    <t>УТ000052260</t>
  </si>
  <si>
    <t>Гарнитура беспроводная полноразмерная Borofone BO11 (Bluetooth), синий</t>
  </si>
  <si>
    <t>УТ000048086</t>
  </si>
  <si>
    <t>Гарнитура беспроводная полноразмерная Borofone BO11 (Bluetooth), черный</t>
  </si>
  <si>
    <t>УТ000054964</t>
  </si>
  <si>
    <t>Гарнитура беспроводная полноразмерная Borofone BO12 (Bluetooth), синий</t>
  </si>
  <si>
    <t>УТ000054959</t>
  </si>
  <si>
    <t>Гарнитура беспроводная полноразмерная Borofone BO18 (Bluetooth), черный</t>
  </si>
  <si>
    <t>УТ000054958</t>
  </si>
  <si>
    <t>Гарнитура беспроводная полноразмерная Borofone BO19 (Bluetooth), синий</t>
  </si>
  <si>
    <t>УТ000054957</t>
  </si>
  <si>
    <t>Гарнитура беспроводная полноразмерная Borofone BO19 (Bluetooth), черный</t>
  </si>
  <si>
    <t>УТ000057952</t>
  </si>
  <si>
    <t>Гарнитура беспроводная полноразмерная Borofone BO23 (Bluetooth), синий</t>
  </si>
  <si>
    <t>УТ000058136</t>
  </si>
  <si>
    <t>Гарнитура беспроводная полноразмерная Borofone BO24 (Bluetooth), белый</t>
  </si>
  <si>
    <t>УТ000039763</t>
  </si>
  <si>
    <t>Гарнитура беспроводная полноразмерная Borofone BO4 красный</t>
  </si>
  <si>
    <t>УТ000057971</t>
  </si>
  <si>
    <t>Гарнитура беспроводная полноразмерная HOCO ESD14, чёрный</t>
  </si>
  <si>
    <t>УТ000039770</t>
  </si>
  <si>
    <t>Гарнитура беспроводная полноразмерная HOCO W28, чёрный</t>
  </si>
  <si>
    <t>УТ000054956</t>
  </si>
  <si>
    <t>Гарнитура беспроводная полноразмерная HOCO W30, красный</t>
  </si>
  <si>
    <t>УТ000053223</t>
  </si>
  <si>
    <t>Гарнитура беспроводная полноразмерная HOCO W33, серый</t>
  </si>
  <si>
    <t>УТ000054955</t>
  </si>
  <si>
    <t>Гарнитура беспроводная полноразмерная HOCO W33, черный</t>
  </si>
  <si>
    <t>УТ000055247</t>
  </si>
  <si>
    <t>Гарнитура беспроводная полноразмерная HOCO W40, серый</t>
  </si>
  <si>
    <t>УТ000057443</t>
  </si>
  <si>
    <t>Гарнитура беспроводная полноразмерная HOCO W46, коричневый</t>
  </si>
  <si>
    <t>УТ000057445</t>
  </si>
  <si>
    <t>Гарнитура беспроводная полноразмерная HOCO W46, чёрный</t>
  </si>
  <si>
    <t>УТ000047747</t>
  </si>
  <si>
    <t>Гарнитура беспроводная полноразмерная P9 (Bluetooth) красный</t>
  </si>
  <si>
    <t>УТ000050111</t>
  </si>
  <si>
    <t>Гарнитура беспроводная полноразмерная STN-28, синий</t>
  </si>
  <si>
    <t>УТ000042348</t>
  </si>
  <si>
    <t>Гарнитура полноразмерная беспроводная Defender FreeMotion B510 серый Bluetooth</t>
  </si>
  <si>
    <t>УТ000029467</t>
  </si>
  <si>
    <t>Гарнитура полноразмерная беспроводная Defender FreeMotion B525 черный+белый, Bluetooth</t>
  </si>
  <si>
    <t>УТ000042349</t>
  </si>
  <si>
    <t>Гарнитура полноразмерная беспроводная Defender FreeMotion B530 черный+красный Bluetooth</t>
  </si>
  <si>
    <t>УТ000010637</t>
  </si>
  <si>
    <t>Гарнитура полноразмерная беспроводная Defender FreeMotion B550 черный, Bluetooth</t>
  </si>
  <si>
    <t>УТ000052733</t>
  </si>
  <si>
    <t>Гарнитура полноразмерная беспроводная Defender FreeMotion B555 черный Bluetooth</t>
  </si>
  <si>
    <t>УТ000047534</t>
  </si>
  <si>
    <t>Гарнитура полноразмерная беспроводная Defender FreeMotion B575 черный+красный Bluetooth</t>
  </si>
  <si>
    <t>УТ000052736</t>
  </si>
  <si>
    <t>Гарнитура полноразмерная беспроводная Defender FreeMotion B580 черный Bluetooth</t>
  </si>
  <si>
    <t xml:space="preserve"> Вакуумные, вкладыши, клипсы гарнитуры</t>
  </si>
  <si>
    <t>УТ000034566</t>
  </si>
  <si>
    <t>Гарнитура вакуумная Borofone BM24, белый</t>
  </si>
  <si>
    <t>УТ000044222</t>
  </si>
  <si>
    <t>Гарнитура вакуумная Borofone BM26, белый</t>
  </si>
  <si>
    <t>УТ000033129</t>
  </si>
  <si>
    <t>Гарнитура вакуумная Borofone BM26, черный</t>
  </si>
  <si>
    <t>УТ000034215</t>
  </si>
  <si>
    <t>Гарнитура вакуумная Borofone BM28, черный</t>
  </si>
  <si>
    <t>УТ000048292</t>
  </si>
  <si>
    <t>Гарнитура вакуумная Borofone BM43, черный</t>
  </si>
  <si>
    <t>УТ000042701</t>
  </si>
  <si>
    <t>Гарнитура вакуумная Borofone BM45, черный</t>
  </si>
  <si>
    <t>УТ000044866</t>
  </si>
  <si>
    <t>Гарнитура вакуумная Borofone BM52, серебро</t>
  </si>
  <si>
    <t>УТ000048709</t>
  </si>
  <si>
    <t>Гарнитура вакуумная Borofone BM54, белый</t>
  </si>
  <si>
    <t>УТ000050579</t>
  </si>
  <si>
    <t>Гарнитура вакуумная Borofone BM54, черный</t>
  </si>
  <si>
    <t>УТ000042702</t>
  </si>
  <si>
    <t>Гарнитура вакуумная Borofone BM55, белый</t>
  </si>
  <si>
    <t>УТ000042703</t>
  </si>
  <si>
    <t>Гарнитура вакуумная Borofone BM55, черный</t>
  </si>
  <si>
    <t>УТ000047964</t>
  </si>
  <si>
    <t>Гарнитура вакуумная Borofone BM59, белый</t>
  </si>
  <si>
    <t>УТ000048711</t>
  </si>
  <si>
    <t>Гарнитура вакуумная Borofone BM64, черный</t>
  </si>
  <si>
    <t>УТ000051101</t>
  </si>
  <si>
    <t>Гарнитура вакуумная Borofone BM65, черный</t>
  </si>
  <si>
    <t>УТ000055254</t>
  </si>
  <si>
    <t>Гарнитура вакуумная Borofone BM70, серый</t>
  </si>
  <si>
    <t>УТ000051991</t>
  </si>
  <si>
    <t>Гарнитура вакуумная HOCO M101, черный</t>
  </si>
  <si>
    <t>УТ000056758</t>
  </si>
  <si>
    <t>Гарнитура вакуумная HOCO M106, серебро</t>
  </si>
  <si>
    <t>УТ000056759</t>
  </si>
  <si>
    <t>Гарнитура вакуумная HOCO M106, серый</t>
  </si>
  <si>
    <t>УТ000056760</t>
  </si>
  <si>
    <t>Гарнитура вакуумная HOCO M107, белый</t>
  </si>
  <si>
    <t>УТ000056761</t>
  </si>
  <si>
    <t>Гарнитура вакуумная HOCO M107, жёлтый</t>
  </si>
  <si>
    <t>УТ000056762</t>
  </si>
  <si>
    <t>Гарнитура вакуумная HOCO M107, оранжевый</t>
  </si>
  <si>
    <t>УТ000056763</t>
  </si>
  <si>
    <t>Гарнитура вакуумная HOCO M107, фиолетовый</t>
  </si>
  <si>
    <t>УТ000056764</t>
  </si>
  <si>
    <t>Гарнитура вакуумная HOCO M108, серебро</t>
  </si>
  <si>
    <t>УТ000028912</t>
  </si>
  <si>
    <t>Гарнитура вакуумная HOCO M14, красный</t>
  </si>
  <si>
    <t>УТ000028915</t>
  </si>
  <si>
    <t>Гарнитура вакуумная HOCO M19, Drumbeat, белый</t>
  </si>
  <si>
    <t>УТ000029337</t>
  </si>
  <si>
    <t>Гарнитура вакуумная HOCO M34, белый</t>
  </si>
  <si>
    <t>УТ000028924</t>
  </si>
  <si>
    <t>Гарнитура вакуумная HOCO M39, белый</t>
  </si>
  <si>
    <t>УТ000028925</t>
  </si>
  <si>
    <t>Гарнитура вакуумная HOCO M39, черный</t>
  </si>
  <si>
    <t>УТ000030449</t>
  </si>
  <si>
    <t>Гарнитура вакуумная HOCO M40, белый</t>
  </si>
  <si>
    <t>УТ000036155</t>
  </si>
  <si>
    <t>Гарнитура вакуумная HOCO M51, Proper sound, белый</t>
  </si>
  <si>
    <t>УТ000032700</t>
  </si>
  <si>
    <t>Гарнитура вакуумная HOCO M51, Proper sound, красный</t>
  </si>
  <si>
    <t>УТ000030840</t>
  </si>
  <si>
    <t>Гарнитура вакуумная HOCO M55, Memory sound, черный</t>
  </si>
  <si>
    <t>УТ000034005</t>
  </si>
  <si>
    <t>Гарнитура вакуумная HOCO M58, белый</t>
  </si>
  <si>
    <t>УТ000033539</t>
  </si>
  <si>
    <t>Гарнитура вакуумная HOCO M58, черный</t>
  </si>
  <si>
    <t>УТ000044006</t>
  </si>
  <si>
    <t>Гарнитура вакуумная HOCO M64, черный</t>
  </si>
  <si>
    <t>УТ000037603</t>
  </si>
  <si>
    <t>Гарнитура вакуумная HOCO M72, черный</t>
  </si>
  <si>
    <t>УТ000046409</t>
  </si>
  <si>
    <t>Гарнитура вакуумная HOCO M76, белый</t>
  </si>
  <si>
    <t>УТ000051102</t>
  </si>
  <si>
    <t>Гарнитура вакуумная HOCO M79, белый</t>
  </si>
  <si>
    <t>УТ000045987</t>
  </si>
  <si>
    <t>Гарнитура вакуумная HOCO M82, белый</t>
  </si>
  <si>
    <t>УТ000058346</t>
  </si>
  <si>
    <t>Гарнитура вакуумная HOCO M86, белый</t>
  </si>
  <si>
    <t>УТ000051990</t>
  </si>
  <si>
    <t>Гарнитура вакуумная HOCO M88, белый</t>
  </si>
  <si>
    <t>УТ000051989</t>
  </si>
  <si>
    <t>Гарнитура вакуумная HOCO M88, черный</t>
  </si>
  <si>
    <t>УТ000051109</t>
  </si>
  <si>
    <t>Гарнитура вакуумная HOCO M89, зеленый</t>
  </si>
  <si>
    <t>УТ000051119</t>
  </si>
  <si>
    <t>Гарнитура вакуумная HOCO M89, черный</t>
  </si>
  <si>
    <t>УТ000050218</t>
  </si>
  <si>
    <t>Гарнитура вакуумная Hoco M93, белый</t>
  </si>
  <si>
    <t>УТ000051988</t>
  </si>
  <si>
    <t>Гарнитура вакуумная HOCO M94, белый</t>
  </si>
  <si>
    <t>УТ000051894</t>
  </si>
  <si>
    <t>Гарнитура вакуумная HOCO M97, белый</t>
  </si>
  <si>
    <t>УТ000051986</t>
  </si>
  <si>
    <t>Гарнитура вакуумная HOCO M98, серебро</t>
  </si>
  <si>
    <t>УТ000033508</t>
  </si>
  <si>
    <t>Гарнитура вакуумная стерео Dream L29, черный</t>
  </si>
  <si>
    <t>УТ000033229</t>
  </si>
  <si>
    <t>Гарнитура вакуумная стерео Dream S4 белый</t>
  </si>
  <si>
    <t>УТ000020608</t>
  </si>
  <si>
    <t>Гарнитура вакуумная стерео JBL C100 SIU (1.2м, 20-20000Гц, 16Ом, 103дБ/мВт) белая</t>
  </si>
  <si>
    <t>УТ000020609</t>
  </si>
  <si>
    <t>Гарнитура вакуумная стерео JBL C100 SIU (1.2м, 20-20000Гц, 16Ом, 103дБ/мВт) красная</t>
  </si>
  <si>
    <t>УТ000038164</t>
  </si>
  <si>
    <t>Гарнитура вакуумная стерео JBL C50HIBLU, синий</t>
  </si>
  <si>
    <t>УТ000041667</t>
  </si>
  <si>
    <t>Гарнитура вакуумная стерео JBL C50HIWHT, белый</t>
  </si>
  <si>
    <t>УТ000022318</t>
  </si>
  <si>
    <t>Гарнитура вакуумная стерео JBL T110 (1.2м, 20-20000Гц, 16Ом, 100дБ/мВт) белая</t>
  </si>
  <si>
    <t>УТ000034411</t>
  </si>
  <si>
    <t>Гарнитура вакуумная стерео JBL T110 (1.2м, 20-20000Гц, 16Ом, 100дБ/мВт) красный</t>
  </si>
  <si>
    <t>УТ000022888</t>
  </si>
  <si>
    <t>Гарнитура вакуумная стерео JBL T110 (1.2м, 20-20000Гц, 16Ом, 100дБ/мВт) синий</t>
  </si>
  <si>
    <t>УТ000037752</t>
  </si>
  <si>
    <t>Гарнитура вакуумная стерео SmartBuy I-Three, розовая (SBH-104-LR)</t>
  </si>
  <si>
    <t>УТ000044319</t>
  </si>
  <si>
    <t>Гарнитура вакуумная стерео SmartBuy PRO, белый (SBH-399)</t>
  </si>
  <si>
    <t>УТ000031281</t>
  </si>
  <si>
    <t>Гарнитура вакуумная стерео SmartBuy S4 белый (SBH-012K)</t>
  </si>
  <si>
    <t>УТ000049584</t>
  </si>
  <si>
    <t>Наушники вакуумные стерео AWEI L3</t>
  </si>
  <si>
    <t>УТ000058962</t>
  </si>
  <si>
    <t>Наушники внутриканальные HOCO M101 Pro Crystal, микрофон, кнопка ответа, кабель 1.2м, цвет: белый</t>
  </si>
  <si>
    <t>УТ000058963</t>
  </si>
  <si>
    <t>Наушники внутриканальные HOCO M101 Pro Crystal, микрофон, кнопка ответа, кабель 1.2м, цвет: чёрный</t>
  </si>
  <si>
    <t xml:space="preserve"> Полноразмерные гарнитуры</t>
  </si>
  <si>
    <t>УТ000010063</t>
  </si>
  <si>
    <t>Гарнитура полноразмерная Defender Aura 104 (с регулят. громк. черная)</t>
  </si>
  <si>
    <t>00000000548</t>
  </si>
  <si>
    <t>Гарнитура полноразмерная Defender Gryphon HN-750 (с регулят. громк.)</t>
  </si>
  <si>
    <t>УТ000055695</t>
  </si>
  <si>
    <t>Гарнитура полноразмерная Defender Gryphon HN-750 Jack 3.5 на 4pin (для смартфонов)</t>
  </si>
  <si>
    <t>УТ000004610</t>
  </si>
  <si>
    <t>Гарнитура полноразмерная Defender Gryphon HN-750 WHITE (с регулят. громк.)</t>
  </si>
  <si>
    <t>00000001384</t>
  </si>
  <si>
    <t>Гарнитура полноразмерная Dialog M-750HV (с регулят. громк.)</t>
  </si>
  <si>
    <t>УТ000047456</t>
  </si>
  <si>
    <t>Гарнитура полноразмерная HOCO W102 игровые, красный</t>
  </si>
  <si>
    <t>УТ000037330</t>
  </si>
  <si>
    <t>Гарнитура полноразмерная Perfeo 4Talk, черный</t>
  </si>
  <si>
    <t>УТ000002203</t>
  </si>
  <si>
    <t>Гарнитура полноразмерная SmartBuy SBH-7000 COMMANDO, рег.громкости, кабель 2.5 м,</t>
  </si>
  <si>
    <t xml:space="preserve"> Полноразмерные игровые гарнитуры</t>
  </si>
  <si>
    <t>УТ000055431</t>
  </si>
  <si>
    <t>Гарнитура игровая полноразмерная RUSH ASPID,  чёрно-зелёная SBHG-9760</t>
  </si>
  <si>
    <t>УТ000055429</t>
  </si>
  <si>
    <t>Гарнитура игровая полноразмерная RUSH ASPID, чёрно-синяя SBHG-9730</t>
  </si>
  <si>
    <t>УТ000037097</t>
  </si>
  <si>
    <t>Гарнитура игровая полноразмерная RUSH LANCER (SBHG-7000)</t>
  </si>
  <si>
    <t>УТ000014497</t>
  </si>
  <si>
    <t>Гарнитура игровая полноразмерная RUSH SNAKE, чёрно-красная (SBHG-1300)</t>
  </si>
  <si>
    <t>УТ000014499</t>
  </si>
  <si>
    <t>Гарнитура игровая полноразмерная RUSH SNAKE, черно-оранжевая (SBHG-1100)</t>
  </si>
  <si>
    <t>УТ000014502</t>
  </si>
  <si>
    <t>Гарнитура игровая полноразмерная RUSH TAIPAN, вирт.звук 7.1, черно-зелёная</t>
  </si>
  <si>
    <t>УТ000014503</t>
  </si>
  <si>
    <t>Гарнитура игровая полноразмерная RUSH TAIPAN, вирт.звук 7.1, черно-красная</t>
  </si>
  <si>
    <t>УТ000014504</t>
  </si>
  <si>
    <t>Гарнитура игровая полноразмерная RUSH TAIPAN, вирт.звук 7.1, черно-синяя</t>
  </si>
  <si>
    <t>УТ000019352</t>
  </si>
  <si>
    <t>Гарнитура игровая полноразмерная RUSH VIPER,  чёрно-зелёные (SBHG-2100)</t>
  </si>
  <si>
    <t>УТ000019351</t>
  </si>
  <si>
    <t>Гарнитура игровая полноразмерная RUSH VIPER,  чёрно-красные (SBHG-2200)</t>
  </si>
  <si>
    <t>УТ000001995</t>
  </si>
  <si>
    <t>Гарнитура игровая полноразмерная SmartBuy SBH-8500 PLATOON AMX Edition</t>
  </si>
  <si>
    <t>УТ000058793</t>
  </si>
  <si>
    <t>Гарнитура полноразмерная Borofone BO104 красный</t>
  </si>
  <si>
    <t>УТ000058792</t>
  </si>
  <si>
    <t>Гарнитура полноразмерная Borofone BO104 синий</t>
  </si>
  <si>
    <t>УТ000011689</t>
  </si>
  <si>
    <t>Гарнитура полноразмерная Defender Warhead G-120 игровые 2м (красный+белый)</t>
  </si>
  <si>
    <t>УТ000011690</t>
  </si>
  <si>
    <t>Гарнитура полноразмерная Defender Warhead G-120 игровый 2м (черный+оранжевый)</t>
  </si>
  <si>
    <t>УТ000034184</t>
  </si>
  <si>
    <t>Гарнитура полноразмерная Defender Warhead G-160 игровые 2.5м (черная+синий)</t>
  </si>
  <si>
    <t>УТ000058794</t>
  </si>
  <si>
    <t>Наушники игровые полноразмерные Hoco W108, чёрный</t>
  </si>
  <si>
    <t xml:space="preserve"> Наушники</t>
  </si>
  <si>
    <t xml:space="preserve"> Арматурные, динамические наушники</t>
  </si>
  <si>
    <t>УТ000058492</t>
  </si>
  <si>
    <t>Кабель для наушников с микрофоном, позолоченные контакты, мeдь оfc 99,9</t>
  </si>
  <si>
    <t>УТ000058489</t>
  </si>
  <si>
    <t>Наушники динамические, арматурные KZ-EDC, KZ Acoustics</t>
  </si>
  <si>
    <t>УТ000058488</t>
  </si>
  <si>
    <t>Наушники динамические, арматурные KZ-EDX Lite, KZ Acoustics</t>
  </si>
  <si>
    <t>УТ000058490</t>
  </si>
  <si>
    <t>Наушники динамические, арматурные KZ-EDXS, KZ Acoustics</t>
  </si>
  <si>
    <t>УТ000058493</t>
  </si>
  <si>
    <t>Футляр для хранения наушников, KZ Acoustics</t>
  </si>
  <si>
    <t xml:space="preserve"> Вакуумные наушники</t>
  </si>
  <si>
    <t>УТ000043972</t>
  </si>
  <si>
    <t>Наушники вакуум Dream S1, красный</t>
  </si>
  <si>
    <t>УТ000043974</t>
  </si>
  <si>
    <t>Наушники вакуум Dream S1, синий</t>
  </si>
  <si>
    <t>УТ000043975</t>
  </si>
  <si>
    <t>Наушники вакуум Dream S1, фиолетовый</t>
  </si>
  <si>
    <t>УТ000017795</t>
  </si>
  <si>
    <t>Наушники вакуум SmartBuy Jazz зеленые (SBE-720)</t>
  </si>
  <si>
    <t>УТ000017798</t>
  </si>
  <si>
    <t>Наушники вакуум SmartBuy Jazz синие (SBE-770)</t>
  </si>
  <si>
    <t>УТ000017802</t>
  </si>
  <si>
    <t>Наушники вакуум SmartBuy Prime желтые (SBE-160)</t>
  </si>
  <si>
    <t>УТ000017806</t>
  </si>
  <si>
    <t>Наушники вакуум SmartBuy Prime зеленые (SBE-155)</t>
  </si>
  <si>
    <t>УТ000031286</t>
  </si>
  <si>
    <t>Наушники вакуумные SmartBuy A4 черный, коробка (SBE-011K)</t>
  </si>
  <si>
    <t>УТ000050390</t>
  </si>
  <si>
    <t>Наушники вакуумные Stereo Z01 тканевая оплетка</t>
  </si>
  <si>
    <t xml:space="preserve"> Полноразмерные  наушники</t>
  </si>
  <si>
    <t>УТ000013783</t>
  </si>
  <si>
    <t>Наушники полноразмерные DUA ST-920 цвета в ассортименте</t>
  </si>
  <si>
    <t>УТ000056005</t>
  </si>
  <si>
    <t>Наушники полноразмерные RITMIX RH-524TV кабель 5м</t>
  </si>
  <si>
    <t>УТ000014507</t>
  </si>
  <si>
    <t>Наушники полноразмерные SmartBuy KIDS, детские, с ограничителем громк., черные</t>
  </si>
  <si>
    <t xml:space="preserve"> Носители информации и аксессуары</t>
  </si>
  <si>
    <t xml:space="preserve"> USB Flash</t>
  </si>
  <si>
    <t>УТ000021215</t>
  </si>
  <si>
    <t>USB флеш-диск 16Gb UD-743 (Кулак)</t>
  </si>
  <si>
    <t>УТ000050880</t>
  </si>
  <si>
    <t>USB флеш-диск 3.0 Transcend 32Gb Jetflash 730 белый</t>
  </si>
  <si>
    <t>УТ000015582</t>
  </si>
  <si>
    <t>USB флеш-диск 8Gb UD-777 (Карта под логотип)</t>
  </si>
  <si>
    <t>УТ000056539</t>
  </si>
  <si>
    <t>USB флеш-диск Netac 128Gb U116 mini White</t>
  </si>
  <si>
    <t>УТ000050068</t>
  </si>
  <si>
    <t>USB флеш-диск Netac 32Gb U326 Silver</t>
  </si>
  <si>
    <t>УТ000018371</t>
  </si>
  <si>
    <t>USB флеш-диск OltraMax 16Gb  70 White</t>
  </si>
  <si>
    <t>УТ000057545</t>
  </si>
  <si>
    <t>USB флеш-диск OltraMax 16Gb 330 красный</t>
  </si>
  <si>
    <t>УТ000057546</t>
  </si>
  <si>
    <t>USB флеш-диск OltraMax 16Gb 500 SMART, OTG USB DRIVE графит</t>
  </si>
  <si>
    <t>УТ000018374</t>
  </si>
  <si>
    <t>USB флеш-диск OltraMax 32Gb  70 White</t>
  </si>
  <si>
    <t>УТ000057549</t>
  </si>
  <si>
    <t>USB флеш-диск OltraMax 32Gb 330 белый</t>
  </si>
  <si>
    <t>УТ000057550</t>
  </si>
  <si>
    <t>USB флеш-диск OltraMax 32Gb 330 красный</t>
  </si>
  <si>
    <t>УТ000057540</t>
  </si>
  <si>
    <t>USB флеш-диск OltraMax 4Gb 330 красный</t>
  </si>
  <si>
    <t>УТ000017564</t>
  </si>
  <si>
    <t>USB флеш-диск OltraMax 4Gb 70 White</t>
  </si>
  <si>
    <t>УТ000056538</t>
  </si>
  <si>
    <t>USB флеш-диск OltraMax 64Gb 70 White</t>
  </si>
  <si>
    <t>УТ000057542</t>
  </si>
  <si>
    <t>USB флеш-диск OltraMax 8Gb 330 красный</t>
  </si>
  <si>
    <t>УТ000057543</t>
  </si>
  <si>
    <t>USB флеш-диск OltraMax 8Gb 500 SMART, OTG USB DRIVE серый</t>
  </si>
  <si>
    <t>УТ000056999</t>
  </si>
  <si>
    <t>USB флеш-диск SanDisk 3.1 16Gb Ultra Fit</t>
  </si>
  <si>
    <t>УТ000057000</t>
  </si>
  <si>
    <t>USB флеш-диск SanDisk 3.2 32Gb Ultra Curve зелёный</t>
  </si>
  <si>
    <t>УТ000057001</t>
  </si>
  <si>
    <t>USB флеш-диск SanDisk 3.2 32Gb Ultra Curve синий</t>
  </si>
  <si>
    <t>УТ000054995</t>
  </si>
  <si>
    <t>USB флеш-диск SmartBuy 128Gb 3.0 M1 Metal Apricot</t>
  </si>
  <si>
    <t>УТ000056431</t>
  </si>
  <si>
    <t>USB флеш-диск SmartBuy 128Gb 3.0 Scout Black</t>
  </si>
  <si>
    <t>УТ000056430</t>
  </si>
  <si>
    <t>USB флеш-диск SmartBuy 128Gb 3.0 Scout White</t>
  </si>
  <si>
    <t>УТ000054999</t>
  </si>
  <si>
    <t>USB флеш-диск SmartBuy 128Gb 3.0 Twist Red</t>
  </si>
  <si>
    <t>УТ000049708</t>
  </si>
  <si>
    <t>USB флеш-диск SmartBuy 128Gb 3.0/3.1 Clue Black</t>
  </si>
  <si>
    <t>УТ000035822</t>
  </si>
  <si>
    <t>USB флеш-диск SmartBuy 128Gb 3.0/3.1 Diamond Blue</t>
  </si>
  <si>
    <t>УТ000041252</t>
  </si>
  <si>
    <t>USB флеш-диск SmartBuy 128Gb 3.0/3.1 Dock Black</t>
  </si>
  <si>
    <t>УТ000032275</t>
  </si>
  <si>
    <t>USB флеш-диск SmartBuy 128Gb 3.0/3.1 V-Cut Black</t>
  </si>
  <si>
    <t>УТ000001637</t>
  </si>
  <si>
    <t>USB флеш-диск SmartBuy 16Gb Click Blue</t>
  </si>
  <si>
    <t>УТ000048850</t>
  </si>
  <si>
    <t>USB флеш-диск SmartBuy 16Gb Clue Burgundy</t>
  </si>
  <si>
    <t>УТ000048014</t>
  </si>
  <si>
    <t>USB флеш-диск SmartBuy 16Gb Clue Yellow</t>
  </si>
  <si>
    <t>00410054055</t>
  </si>
  <si>
    <t>USB флеш-диск SmartBuy 16Gb Glossy series Blue</t>
  </si>
  <si>
    <t>УТ000000532</t>
  </si>
  <si>
    <t>USB флеш-диск SmartBuy 16Gb Glossy series Orange</t>
  </si>
  <si>
    <t>УТ000009479</t>
  </si>
  <si>
    <t>USB флеш-диск SmartBuy 16Gb LARA Black</t>
  </si>
  <si>
    <t>УТ000028413</t>
  </si>
  <si>
    <t>USB флеш-диск SmartBuy 16Gb LARA Red</t>
  </si>
  <si>
    <t>УТ000009480</t>
  </si>
  <si>
    <t>USB флеш-диск SmartBuy 16Gb LARA White</t>
  </si>
  <si>
    <t>УТ000051796</t>
  </si>
  <si>
    <t>USB флеш-диск SmartBuy 16Gb M3 Metal</t>
  </si>
  <si>
    <t>УТ000056706</t>
  </si>
  <si>
    <t>USB флеш-диск SmartBuy 16Gb MC5 Metal Kitty Pink</t>
  </si>
  <si>
    <t>УТ000012122</t>
  </si>
  <si>
    <t>USB флеш-диск SmartBuy 16Gb OTG POKO series Black</t>
  </si>
  <si>
    <t>УТ000006361</t>
  </si>
  <si>
    <t>USB флеш-диск SmartBuy 16Gb Paean White</t>
  </si>
  <si>
    <t>УТ000051470</t>
  </si>
  <si>
    <t>USB флеш-диск SmartBuy 16Gb Scout Blue</t>
  </si>
  <si>
    <t>УТ000051473</t>
  </si>
  <si>
    <t>USB флеш-диск SmartBuy 16Gb Twist Blue</t>
  </si>
  <si>
    <t>00410052664</t>
  </si>
  <si>
    <t>USB флеш-диск SmartBuy 16Gb V-Cut Blue</t>
  </si>
  <si>
    <t>00410054059</t>
  </si>
  <si>
    <t>USB флеш-диск SmartBuy 16Gb V-Cut Silver</t>
  </si>
  <si>
    <t>УТ000054788</t>
  </si>
  <si>
    <t>USB флеш-диск SmartBuy 256Gb 3.0 Twist Dual Type-C/Type-A</t>
  </si>
  <si>
    <t>УТ000045638</t>
  </si>
  <si>
    <t>USB флеш-диск SmartBuy 256Gb 3.0 V-Cut Black</t>
  </si>
  <si>
    <t>УТ000034402</t>
  </si>
  <si>
    <t>USB флеш-диск SmartBuy 256Gb 3.0 V-Cut Silver</t>
  </si>
  <si>
    <t>УТ000056712</t>
  </si>
  <si>
    <t>USB флеш-диск SmartBuy 32Gb 3.0 M1 Metal Grey</t>
  </si>
  <si>
    <t>УТ000048858</t>
  </si>
  <si>
    <t>USB флеш-диск SmartBuy 32Gb Clue Blue</t>
  </si>
  <si>
    <t>УТ000048857</t>
  </si>
  <si>
    <t>USB флеш-диск SmartBuy 32Gb Clue Red</t>
  </si>
  <si>
    <t>УТ000048854</t>
  </si>
  <si>
    <t>USB флеш-диск SmartBuy 32Gb Clue White</t>
  </si>
  <si>
    <t>00410054654</t>
  </si>
  <si>
    <t>USB флеш-диск SmartBuy 32Gb Crown Black</t>
  </si>
  <si>
    <t>00410054062</t>
  </si>
  <si>
    <t>USB флеш-диск SmartBuy 32Gb Glossy series Green</t>
  </si>
  <si>
    <t>УТ000056420</t>
  </si>
  <si>
    <t>USB флеш-диск SmartBuy 32Gb MC2 Metal Blue</t>
  </si>
  <si>
    <t>УТ000056421</t>
  </si>
  <si>
    <t>USB флеш-диск SmartBuy 32Gb MC5 Metal Kitty Pink</t>
  </si>
  <si>
    <t>УТ000056422</t>
  </si>
  <si>
    <t>USB флеш-диск SmartBuy 32Gb MC8 Metal Red</t>
  </si>
  <si>
    <t>УТ000051476</t>
  </si>
  <si>
    <t>USB флеш-диск SmartBuy 32Gb Scout Black</t>
  </si>
  <si>
    <t>УТ000051479</t>
  </si>
  <si>
    <t>USB флеш-диск SmartBuy 32Gb Scout White</t>
  </si>
  <si>
    <t>УТ000051482</t>
  </si>
  <si>
    <t>USB флеш-диск SmartBuy 32Gb Twist Pink</t>
  </si>
  <si>
    <t>00410054067</t>
  </si>
  <si>
    <t>USB флеш-диск SmartBuy 32Gb V-Cut Silver</t>
  </si>
  <si>
    <t>УТ000031921</t>
  </si>
  <si>
    <t>USB флеш-диск SmartBuy 4Gb ART Black</t>
  </si>
  <si>
    <t>00410054658</t>
  </si>
  <si>
    <t>USB флеш-диск SmartBuy 4Gb Crown белый</t>
  </si>
  <si>
    <t>УТ000031616</t>
  </si>
  <si>
    <t>USB флеш-диск SmartBuy 4Gb Diamond Pink</t>
  </si>
  <si>
    <t>00410054043</t>
  </si>
  <si>
    <t>USB флеш-диск SmartBuy 4Gb Glossy series Blue</t>
  </si>
  <si>
    <t>УТ000000516</t>
  </si>
  <si>
    <t>USB флеш-диск SmartBuy 4Gb Glossy series Orange</t>
  </si>
  <si>
    <t>УТ000057858</t>
  </si>
  <si>
    <t>USB флеш-диск SmartBuy 4Gb Lara Black</t>
  </si>
  <si>
    <t>УТ000057860</t>
  </si>
  <si>
    <t>USB флеш-диск SmartBuy 4Gb Lara Red</t>
  </si>
  <si>
    <t>УТ000058508</t>
  </si>
  <si>
    <t>USB флеш-диск SmartBuy 4Gb Lara White</t>
  </si>
  <si>
    <t>УТ000052616</t>
  </si>
  <si>
    <t>USB флеш-диск SmartBuy 4Gb Scout Blue</t>
  </si>
  <si>
    <t>УТ000052617</t>
  </si>
  <si>
    <t>USB флеш-диск SmartBuy 4Gb Scout Red</t>
  </si>
  <si>
    <t>УТ000053121</t>
  </si>
  <si>
    <t>USB флеш-диск SmartBuy 4Gb Scout White</t>
  </si>
  <si>
    <t>УТ000055802</t>
  </si>
  <si>
    <t>USB флеш-диск SmartBuy 4Gb Twist Black</t>
  </si>
  <si>
    <t>УТ000055801</t>
  </si>
  <si>
    <t>USB флеш-диск SmartBuy 4Gb Twist Blue</t>
  </si>
  <si>
    <t>УТ000055799</t>
  </si>
  <si>
    <t>USB флеш-диск SmartBuy 4Gb Twist Pink</t>
  </si>
  <si>
    <t>УТ000055800</t>
  </si>
  <si>
    <t>USB флеш-диск SmartBuy 4Gb Twist Yellow</t>
  </si>
  <si>
    <t>00410052659</t>
  </si>
  <si>
    <t>USB флеш-диск SmartBuy 4Gb V-Cut Black</t>
  </si>
  <si>
    <t>00410052660</t>
  </si>
  <si>
    <t>USB флеш-диск SmartBuy 4Gb V-Cut Blue</t>
  </si>
  <si>
    <t>УТ000057380</t>
  </si>
  <si>
    <t>USB флеш-диск SmartBuy 64Gb 3.2 Gen.1 M1 Metal Grey</t>
  </si>
  <si>
    <t>УТ000040904</t>
  </si>
  <si>
    <t>USB флеш-диск SmartBuy 64Gb Click Blue</t>
  </si>
  <si>
    <t>УТ000049927</t>
  </si>
  <si>
    <t>USB флеш-диск SmartBuy 64Gb Clue Blue</t>
  </si>
  <si>
    <t>УТ000026981</t>
  </si>
  <si>
    <t>USB флеш-диск SmartBuy 64Gb LARA Black</t>
  </si>
  <si>
    <t>УТ000027764</t>
  </si>
  <si>
    <t>USB флеш-диск SmartBuy 64Gb LARA Blue</t>
  </si>
  <si>
    <t>УТ000027763</t>
  </si>
  <si>
    <t>USB флеш-диск SmartBuy 64Gb LARA White</t>
  </si>
  <si>
    <t>УТ000055000</t>
  </si>
  <si>
    <t>USB флеш-диск SmartBuy 64Gb M3 Metal</t>
  </si>
  <si>
    <t>УТ000056424</t>
  </si>
  <si>
    <t>USB флеш-диск SmartBuy 64Gb MC2 Metal Blue</t>
  </si>
  <si>
    <t>УТ000056425</t>
  </si>
  <si>
    <t>USB флеш-диск SmartBuy 64Gb MC5 Metal Kitty Pink</t>
  </si>
  <si>
    <t>УТ000056426</t>
  </si>
  <si>
    <t>USB флеш-диск SmartBuy 64Gb MC8 Metal Red</t>
  </si>
  <si>
    <t>УТ000006964</t>
  </si>
  <si>
    <t>USB флеш-диск SmartBuy 64Gb Quartz series Black</t>
  </si>
  <si>
    <t>УТ000052626</t>
  </si>
  <si>
    <t>USB флеш-диск SmartBuy 64Gb Twist Black</t>
  </si>
  <si>
    <t>00410055584</t>
  </si>
  <si>
    <t>USB флеш-диск SmartBuy 64Gb V-Cut Black</t>
  </si>
  <si>
    <t>00410054645</t>
  </si>
  <si>
    <t>USB флеш-диск SmartBuy 8Gb Crown Black</t>
  </si>
  <si>
    <t>УТ000002382</t>
  </si>
  <si>
    <t>USB флеш-диск SmartBuy 8Gb Dock Red</t>
  </si>
  <si>
    <t>00410054048</t>
  </si>
  <si>
    <t>USB флеш-диск SmartBuy 8Gb Glossy series Black</t>
  </si>
  <si>
    <t>00410054049</t>
  </si>
  <si>
    <t>USB флеш-диск SmartBuy 8Gb Glossy series Blue</t>
  </si>
  <si>
    <t>УТ000008768</t>
  </si>
  <si>
    <t>USB флеш-диск SmartBuy 8Gb LARA Blue</t>
  </si>
  <si>
    <t>УТ000028412</t>
  </si>
  <si>
    <t>USB флеш-диск SmartBuy 8Gb LARA Red</t>
  </si>
  <si>
    <t>УТ000056705</t>
  </si>
  <si>
    <t>USB флеш-диск SmartBuy 8Gb MU30 Metal</t>
  </si>
  <si>
    <t>УТ000006360</t>
  </si>
  <si>
    <t>USB флеш-диск SmartBuy 8Gb Paean White</t>
  </si>
  <si>
    <t>УТ000008464</t>
  </si>
  <si>
    <t>USB флеш-диск SmartBuy 8Gb Quartz series Violet</t>
  </si>
  <si>
    <t>00410052661</t>
  </si>
  <si>
    <t>USB флеш-диск SmartBuy 8Gb V-Cut Black</t>
  </si>
  <si>
    <t>00410052662</t>
  </si>
  <si>
    <t>USB флеш-диск SmartBuy 8Gb V-Cut Blue</t>
  </si>
  <si>
    <t xml:space="preserve"> Карты памяти  MicroSD (TransFlash)</t>
  </si>
  <si>
    <t>УТ000032291</t>
  </si>
  <si>
    <t>Карта памяти micro SDXC SmartBuy 64Gb Class10 LE (с адаптером SD)</t>
  </si>
  <si>
    <t>УТ000025412</t>
  </si>
  <si>
    <t>Карта памяти micro SDXC SmartBuy 64Gb Class10 UHS-1</t>
  </si>
  <si>
    <t>УТ000001635</t>
  </si>
  <si>
    <t>Карта памяти micro SDXC SmartBuy 64Gb Class10 UHS-1 (с адаптером SD)</t>
  </si>
  <si>
    <t>00410049829</t>
  </si>
  <si>
    <t>Карта памяти microSD SmartBuy 2Gb</t>
  </si>
  <si>
    <t>00410049835</t>
  </si>
  <si>
    <t>Карта памяти microSDHC Kingmax 32 Gb Class 2</t>
  </si>
  <si>
    <t>УТ000056540</t>
  </si>
  <si>
    <t>Карта памяти microSDHC Kingston 32Gb Class 10 (адаптер SD) Canvas Select Plus A1 (100 Mb/s)</t>
  </si>
  <si>
    <t>УТ000056541</t>
  </si>
  <si>
    <t>Карта памяти microSDHC Kingston 32Gb Class 10 Canvas Select Plus A1 (100 Mb/s)</t>
  </si>
  <si>
    <t>УТ000056543</t>
  </si>
  <si>
    <t>Карта памяти microSDHC Kingston 64Gb Class 10 Canvas Select Plus A1 (100 Mb/s) (адаптер SD)</t>
  </si>
  <si>
    <t>УТ000056958</t>
  </si>
  <si>
    <t>Карта памяти microSDHC Kingston 64Gb Class 10 Canvas Select Plus A1 (100 Mb/s) без адаптера</t>
  </si>
  <si>
    <t>УТ000050877</t>
  </si>
  <si>
    <t>Карта памяти microSDHC Netac 128Gb Class10 90Mb/s</t>
  </si>
  <si>
    <t>УТ000050079</t>
  </si>
  <si>
    <t>Карта памяти microSDHC Netac 16Gb Class10 (адаптер SD) 90Mb/s</t>
  </si>
  <si>
    <t>УТ000050080</t>
  </si>
  <si>
    <t>Карта памяти microSDHC Netac 16Gb Class10 90Mb/s</t>
  </si>
  <si>
    <t>УТ000050081</t>
  </si>
  <si>
    <t>Карта памяти microSDHC Netac 32Gb Class10 (адаптер SD) 90Mb/s</t>
  </si>
  <si>
    <t>УТ000050082</t>
  </si>
  <si>
    <t>Карта памяти microSDHC Netac 32Gb Class10 90Mb/s</t>
  </si>
  <si>
    <t>УТ000050083</t>
  </si>
  <si>
    <t>Карта памяти microSDHC Netac 64Gb Class10 (адаптер SD) 90Mb/s</t>
  </si>
  <si>
    <t>УТ000056957</t>
  </si>
  <si>
    <t>Карта памяти microSDHC Netac 64Gb P500 Eco Class10 UHS-I + SD с адаптером</t>
  </si>
  <si>
    <t>УТ000030012</t>
  </si>
  <si>
    <t>Карта памяти microSDHC SanDisk 16Gb Class 10 Ultra Android UHS-I 80MB/s</t>
  </si>
  <si>
    <t>УТ000043318</t>
  </si>
  <si>
    <t>Карта памяти microSDHC SanDisk 32Gb Class10 Ultra Light UHS-I 100MB/s</t>
  </si>
  <si>
    <t>00410050271</t>
  </si>
  <si>
    <t>Карта памяти microSDHC Silicon Power 16Gb Class10 Elit UHS-I (R/W 85/15 Mb/s)</t>
  </si>
  <si>
    <t>00410054228</t>
  </si>
  <si>
    <t>Карта памяти microSDHC Silicon Power 32Gb Class10 (адаптер SD) Elit UHS-I (R/W 85/15 Mb/s)</t>
  </si>
  <si>
    <t>00410052364</t>
  </si>
  <si>
    <t>Карта памяти microSDHC SmartBuy 16Gb Class10 UHS-I</t>
  </si>
  <si>
    <t>00410053807</t>
  </si>
  <si>
    <t>Карта памяти microSDHC SmartBuy 16Gb Class10 UHS-I (адаптер SD)</t>
  </si>
  <si>
    <t>УТ000032276</t>
  </si>
  <si>
    <t>Карта памяти microSDHC SmartBuy 32Gb Class10 LE</t>
  </si>
  <si>
    <t>00410054070</t>
  </si>
  <si>
    <t>Карта памяти microSDHC SmartBuy 32Gb Class10 UHS-I</t>
  </si>
  <si>
    <t>00410054071</t>
  </si>
  <si>
    <t>Карта памяти microSDHC SmartBuy 32Gb Class10 UHS-I (адаптер SD)</t>
  </si>
  <si>
    <t>00410054068</t>
  </si>
  <si>
    <t>Карта памяти microSDHC SmartBuy 4Gb Class10</t>
  </si>
  <si>
    <t>00410054069</t>
  </si>
  <si>
    <t>Карта памяти microSDHC SmartBuy 4Gb Class10 (адаптер SD)</t>
  </si>
  <si>
    <t>00410053461</t>
  </si>
  <si>
    <t>Карта памяти microSDHC SmartBuy 8Gb Class10</t>
  </si>
  <si>
    <t>00410052050</t>
  </si>
  <si>
    <t>Карта памяти microSDHC SmartBuy 8Gb Class10 (адаптер SD)</t>
  </si>
  <si>
    <t>УТ000048134</t>
  </si>
  <si>
    <t>Карта памяти microSDXC Samsung Evo Plus 128Gb Class10 UHS-I (U3) 130 MB/s  (адаптер SD)</t>
  </si>
  <si>
    <t>УТ000056547</t>
  </si>
  <si>
    <t>Карта памяти microSDXC Samsung Evo Plus 512Gb Class10 U1 UHS-I R/W 130 Mb/s (адаптер SD)</t>
  </si>
  <si>
    <t>УТ000047114</t>
  </si>
  <si>
    <t>Карта памяти microSDXC Samsung Evo Plus U1 64Gb R/W 130MB/s (адаптер SD)</t>
  </si>
  <si>
    <t>УТ000056546</t>
  </si>
  <si>
    <t>Карта памяти microSDXC SanDisk 128Gb Class10 Ultra A1 UHS-I140MB/s</t>
  </si>
  <si>
    <t>УТ000028744</t>
  </si>
  <si>
    <t>Карта памяти microSDXC SanDisk 128Gb Class10 Ultra Android UHC-I100MB/s</t>
  </si>
  <si>
    <t>УТ000043320</t>
  </si>
  <si>
    <t>Карта памяти microSDXC SanDisk 64Gb Class10 Ultra Light UHS-I 100 Mb/s</t>
  </si>
  <si>
    <t>УТ000054046</t>
  </si>
  <si>
    <t>Карта памяти microSDXC SanDisk 64Gb Class10 Ultra UHS-I A1  140 Mb/s</t>
  </si>
  <si>
    <t>УТ000025784</t>
  </si>
  <si>
    <t>Карта памяти microSDXC SmartBuy 128Gb Class10 UHS-1</t>
  </si>
  <si>
    <t>УТ000025783</t>
  </si>
  <si>
    <t>Карта памяти microSDXC SmartBuy 128Gb Class10 UHS-1 (с адаптером SD)</t>
  </si>
  <si>
    <t>УТ000035093</t>
  </si>
  <si>
    <t>Карта памяти microSDXC SmartBuy 256Gb Class10 UHS-I</t>
  </si>
  <si>
    <t>УТ000049280</t>
  </si>
  <si>
    <t>Карта памяти microSDXC Transcend 64Gb 300s UHS-I U1 без адаптера</t>
  </si>
  <si>
    <t xml:space="preserve"> Карты памяти Memory Stick / M2 , Compact Flash (CF)</t>
  </si>
  <si>
    <t>00000001649</t>
  </si>
  <si>
    <t>Карта памяти Memory Stick Micro (M2) SanDisk 2Gb</t>
  </si>
  <si>
    <t>00000002579</t>
  </si>
  <si>
    <t>Карта памяти Memory Stick Micro (M2) SanDisk 8Gb</t>
  </si>
  <si>
    <t>00000003060</t>
  </si>
  <si>
    <t>Карта памяти Memory Stick Micro (M2) Sony 2Gb без адаптера (MS-A2GN/T)</t>
  </si>
  <si>
    <t>00000001285</t>
  </si>
  <si>
    <t>Карта памяти MMC plus Transcend Hi-Speed 2Gb</t>
  </si>
  <si>
    <t xml:space="preserve"> Носители на компакт дисках</t>
  </si>
  <si>
    <t>00000001317</t>
  </si>
  <si>
    <t>Диск CD-R mini SmartTrack 190Mb 24x CB-50</t>
  </si>
  <si>
    <t>УТ000015754</t>
  </si>
  <si>
    <t>Диск CD-R MRM-POWER 700Mb/80min SP-50</t>
  </si>
  <si>
    <t>00000002219</t>
  </si>
  <si>
    <t>Диск CD-R VS 700Mb 52x SL-5</t>
  </si>
  <si>
    <t>00000000022</t>
  </si>
  <si>
    <t>Диск CD-RW SmartBuy 700Mb 4-12x CB-10</t>
  </si>
  <si>
    <t>00000000610</t>
  </si>
  <si>
    <t>Диск CD-RW SmartTrack 700Mb 4-12x CB-10</t>
  </si>
  <si>
    <t>00000000068</t>
  </si>
  <si>
    <t>Диск CD-RW SmartTrack 700Mb 4-12x CB-25</t>
  </si>
  <si>
    <t>УТ000053970</t>
  </si>
  <si>
    <t>Диск CD-RW VS 700Mb 4-12x CB-10</t>
  </si>
  <si>
    <t>УТ000053969</t>
  </si>
  <si>
    <t>Диск CD-RW VS 700Mb 4-12x SL-5</t>
  </si>
  <si>
    <t>00000000691</t>
  </si>
  <si>
    <t>Диск DVD+RW SmartTrack 4,7Gb 4x CB-10</t>
  </si>
  <si>
    <t>00000002234</t>
  </si>
  <si>
    <t>Диск DVD+RW VS 4,7Gb 4x SL-5</t>
  </si>
  <si>
    <t xml:space="preserve"> Освещение</t>
  </si>
  <si>
    <t xml:space="preserve"> Лампы</t>
  </si>
  <si>
    <t xml:space="preserve"> Лампы светодиодные</t>
  </si>
  <si>
    <t xml:space="preserve"> Светодиодные лампы с цоколем E14</t>
  </si>
  <si>
    <t>УТ000011352</t>
  </si>
  <si>
    <t>Лампа светодиодная свеча E14  7Вт 4000K 220В Feron</t>
  </si>
  <si>
    <t>УТ000040022</t>
  </si>
  <si>
    <t>Лампа светодиодная шар E14  7Вт 6500K 220В General</t>
  </si>
  <si>
    <t>УТ000043365</t>
  </si>
  <si>
    <t>Лампа светодиодная шар E14 12Вт 4500K 220В General</t>
  </si>
  <si>
    <t xml:space="preserve"> Светодиодные лампы с цоколем E27</t>
  </si>
  <si>
    <t>УТ000006261</t>
  </si>
  <si>
    <t>Лампа светодиодная A60 E27 11Вт 3000K 220В Smartbuy</t>
  </si>
  <si>
    <t>УТ000027563</t>
  </si>
  <si>
    <t>Лампа светодиодная A60 E27 11Вт 4500K 220В General</t>
  </si>
  <si>
    <t>УТ000027564</t>
  </si>
  <si>
    <t>Лампа светодиодная A60 E27 14Вт 4500K 220В General</t>
  </si>
  <si>
    <t>УТ000027566</t>
  </si>
  <si>
    <t>Лампа светодиодная A60 E27 20Вт 4500K 220В General</t>
  </si>
  <si>
    <t>УТ000007509</t>
  </si>
  <si>
    <t>Лампа светодиодная свеча E27  7Вт 4000K 220В Smartbuy</t>
  </si>
  <si>
    <t>УТ000027574</t>
  </si>
  <si>
    <t>Лампа светодиодная свеча E27  7Вт 4500K 220В General</t>
  </si>
  <si>
    <t>УТ000024514</t>
  </si>
  <si>
    <t>Лампа светодиодная свеча E27  9.5Вт 3000K 220В Smartbuy</t>
  </si>
  <si>
    <t>УТ000039992</t>
  </si>
  <si>
    <t>Лампа светодиодная свеча E27 12Вт 4000K 220В Smartbuy</t>
  </si>
  <si>
    <t>УТ000027502</t>
  </si>
  <si>
    <t>Лампа светодиодная шар E27 10Вт 4500K 220В General</t>
  </si>
  <si>
    <t>УТ000039993</t>
  </si>
  <si>
    <t>Лампа светодиодная шар E27 12Вт 4000K 220В Smartbuy</t>
  </si>
  <si>
    <t>УТ000052207</t>
  </si>
  <si>
    <t>Лампа светодиодная шар E27 12Вт 6500K 220В General</t>
  </si>
  <si>
    <t xml:space="preserve"> Светодиодные лампы с цоколем GU10</t>
  </si>
  <si>
    <t>УТ000045859</t>
  </si>
  <si>
    <t>Лампа светодиодная GU10 220В  9,5Вт 6000K Smartbuy</t>
  </si>
  <si>
    <t>УТ000041932</t>
  </si>
  <si>
    <t>Лампа светодиодная GU10 220В 12Вт 6000K Smartbuy</t>
  </si>
  <si>
    <t xml:space="preserve"> Светодиодные лампы с цоколем GU5.3</t>
  </si>
  <si>
    <t>УТ000027557</t>
  </si>
  <si>
    <t>Лампа светодиодная GU5.3 230В  7Вт 4500K General</t>
  </si>
  <si>
    <t>УТ000028656</t>
  </si>
  <si>
    <t>Лампа светодиодная GU5.3 230В  9,5Вт 3000K Smartbuy</t>
  </si>
  <si>
    <t>УТ000029565</t>
  </si>
  <si>
    <t>Лампа светодиодная GU5.3 230В 10Вт 4500K General</t>
  </si>
  <si>
    <t>УТ000039697</t>
  </si>
  <si>
    <t>Лампа светодиодная GU5.3 230В 10Вт 6500K General</t>
  </si>
  <si>
    <t>УТ000043908</t>
  </si>
  <si>
    <t>Лампа светодиодная GU5.3 230В 12Вт 4000K Smartbuy</t>
  </si>
  <si>
    <t xml:space="preserve"> Светодиодные лампы с цоколем GX53</t>
  </si>
  <si>
    <t>УТ000024518</t>
  </si>
  <si>
    <t>Лампа светодиодная GX53 220В 14Вт 3000K Smartbuy матовое стекло</t>
  </si>
  <si>
    <t>УТ000052213</t>
  </si>
  <si>
    <t>Лампа светодиодная GX53 220В 15Вт 6500K General</t>
  </si>
  <si>
    <t xml:space="preserve"> Патроны, ламподержатели</t>
  </si>
  <si>
    <t xml:space="preserve"> Переходники для ламп</t>
  </si>
  <si>
    <t>УТ000053050</t>
  </si>
  <si>
    <t>Переходник вилка-патрон Е-27 c выключателем белый SmartBuy (SBE-A-L-E27)</t>
  </si>
  <si>
    <t>УТ000059089</t>
  </si>
  <si>
    <t>Переходник вилка-патрон Е-27 гибкий 150мм с выключателем белый (SBL-NL-004)</t>
  </si>
  <si>
    <t xml:space="preserve"> Светильники уличные</t>
  </si>
  <si>
    <t xml:space="preserve"> Светильники на солнечной батарее</t>
  </si>
  <si>
    <t>УТ000055476</t>
  </si>
  <si>
    <t>Светильник настенный на солнечной батарее 1602C, 26LED, подставка в грунт</t>
  </si>
  <si>
    <t>УТ000055477</t>
  </si>
  <si>
    <t>Светильник настенный на солнечной батарее 1901B, 112LED, подставка в грунт</t>
  </si>
  <si>
    <t>УТ000042208</t>
  </si>
  <si>
    <t>Светодиодный светильник на солнечной батарее 3 COB с датчиком света, автономный</t>
  </si>
  <si>
    <t xml:space="preserve"> Светотехника для праздников</t>
  </si>
  <si>
    <t xml:space="preserve"> Лазерные установки</t>
  </si>
  <si>
    <t>УТ000047285</t>
  </si>
  <si>
    <t>Лазер-указка OG-LDS24, зелёный свет</t>
  </si>
  <si>
    <t>УТ000036925</t>
  </si>
  <si>
    <t>Лазер-указка красный свет, питание - 2*ААА</t>
  </si>
  <si>
    <t>УТ000047287</t>
  </si>
  <si>
    <t>Световая установка 11, зеленый</t>
  </si>
  <si>
    <t xml:space="preserve"> Расходные материалы</t>
  </si>
  <si>
    <t xml:space="preserve"> Клей, герметик</t>
  </si>
  <si>
    <t xml:space="preserve"> Клеи моментальное склеивание</t>
  </si>
  <si>
    <t>УТ000050844</t>
  </si>
  <si>
    <t>Клей Baqiang, желтый, 5гр</t>
  </si>
  <si>
    <t>УТ000055462</t>
  </si>
  <si>
    <t>Клей LEADERS BQ-030, 3гр. BL12</t>
  </si>
  <si>
    <t>УТ000050842</t>
  </si>
  <si>
    <t>Клей Sticko Plus, 3гр</t>
  </si>
  <si>
    <t>УТ000055540</t>
  </si>
  <si>
    <t>Клей SUPER 5000 BQ-028, BL1, 30гр.</t>
  </si>
  <si>
    <t>УТ000049936</t>
  </si>
  <si>
    <t>Супер-клей Cosmofen 20г шоу-бокс металл, керамика, дерево, пластмасса.</t>
  </si>
  <si>
    <t xml:space="preserve"> Клеи обувные</t>
  </si>
  <si>
    <t>УТ000058329</t>
  </si>
  <si>
    <t>Обувной клей СЕКУНДА, 3гр моментальный BOX-10</t>
  </si>
  <si>
    <t xml:space="preserve"> Клеи универсальные</t>
  </si>
  <si>
    <t>УТ000045709</t>
  </si>
  <si>
    <t>Клей герметик B-7000 прозрачный, эластичный 15мл, время схватывания 3-6мин.</t>
  </si>
  <si>
    <t>УТ000051067</t>
  </si>
  <si>
    <t>Клей герметик T-7000 черный, эластичный 15мл, время схватывания 3-6мин.</t>
  </si>
  <si>
    <t>УТ000051068</t>
  </si>
  <si>
    <t>Клей герметик T-7000 черный, эластичный 50мл., время схватывания 3-6мин.</t>
  </si>
  <si>
    <t xml:space="preserve"> Скотчи, ленты</t>
  </si>
  <si>
    <t xml:space="preserve"> Малярная лента</t>
  </si>
  <si>
    <t>УТ000058741</t>
  </si>
  <si>
    <t>Скотч малярный 48*20</t>
  </si>
  <si>
    <t xml:space="preserve"> Скотч двусторонний</t>
  </si>
  <si>
    <t>УТ000045351</t>
  </si>
  <si>
    <t>Скотч двусторонний 20мм х 5м, красная подложка</t>
  </si>
  <si>
    <t>УТ000054083</t>
  </si>
  <si>
    <t>Скотч двусторонний 22мм х 2м LIT</t>
  </si>
  <si>
    <t>УТ000054894</t>
  </si>
  <si>
    <t>Скотч двусторонний 30мм х 2м LIT</t>
  </si>
  <si>
    <t>УТ000045350</t>
  </si>
  <si>
    <t>Скотч двусторонний 5мм х 5м, красная подложка</t>
  </si>
  <si>
    <t xml:space="preserve"> Чистящие средства для компьютеров и бытовой техники</t>
  </si>
  <si>
    <t xml:space="preserve"> Очистители пневмотические, балоны с воздухом</t>
  </si>
  <si>
    <t>УТ000052723</t>
  </si>
  <si>
    <t>Пневматический очиститель Defender CLN 30805 Optima для очистки ПК (1000мл)</t>
  </si>
  <si>
    <t xml:space="preserve"> Очистители средства для мониторов, LCD, LED, Plasma панелей</t>
  </si>
  <si>
    <t>00000001620</t>
  </si>
  <si>
    <t>Салфетки чистящие влажные Defender ECO СLN 30202 (для мониторов всех типов, в мягкой упаковке 20шт.)</t>
  </si>
  <si>
    <t>00000001163</t>
  </si>
  <si>
    <t>Салфетки чистящие влажные Defender ECO СLN 30320 (для экранов всех видов, в тубе 100шт.)</t>
  </si>
  <si>
    <t xml:space="preserve"> Очистители средства для удаления наклеек, скотча</t>
  </si>
  <si>
    <t>УТ000052722</t>
  </si>
  <si>
    <t>Очиститель пятен Defender CLN 30810 Pro  для очистки антискотч/битум/клей (150мл)</t>
  </si>
  <si>
    <t xml:space="preserve"> Удлинители, сетевые фильтры, тройники</t>
  </si>
  <si>
    <t xml:space="preserve"> Европереходники</t>
  </si>
  <si>
    <t>УТ000058694</t>
  </si>
  <si>
    <t>Адаптер сетевой универсальный EU/US/UK/RU (A C G I) P2 белый</t>
  </si>
  <si>
    <t>УТ000058695</t>
  </si>
  <si>
    <t>Адаптер сетевой универсальный EU/US/UK/RU (A C G I) P3</t>
  </si>
  <si>
    <t>УТ000050090</t>
  </si>
  <si>
    <t>Евро переходник розетки 6А</t>
  </si>
  <si>
    <t>00401052275</t>
  </si>
  <si>
    <t>Евро переходник розетки, круглый 16A (PS1) серый ITEC</t>
  </si>
  <si>
    <t>УТ000058556</t>
  </si>
  <si>
    <t>Евро переходник розетки, плоский, белый 6A, 303-046</t>
  </si>
  <si>
    <t xml:space="preserve"> Сетевые фильтры</t>
  </si>
  <si>
    <t>УТ000033895</t>
  </si>
  <si>
    <t>Сетевой фильтр Perfeo "POWER+" (1.8м, 6 розеток, автоматический предохранитель) черный</t>
  </si>
  <si>
    <t>УТ000036794</t>
  </si>
  <si>
    <t>Сетевой фильтр Perfeo "POWER+" (3м, 3 розетки, автоматический предохранитель) черный</t>
  </si>
  <si>
    <t>УТ000036796</t>
  </si>
  <si>
    <t>Сетевой фильтр Perfeo "POWERX" (1.8м, 5 розеток, автоматический предохранитель) серый</t>
  </si>
  <si>
    <t>УТ000036797</t>
  </si>
  <si>
    <t>Сетевой фильтр Perfeo "POWERX" (1.8м, 5 розеток, автоматический предохранитель) черный</t>
  </si>
  <si>
    <t>УТ000053416</t>
  </si>
  <si>
    <t>Сетевой фильтр Power Cube 6 х 1,9м, 16А, 3500 Вт, белый</t>
  </si>
  <si>
    <t>УТ000053417</t>
  </si>
  <si>
    <t>Сетевой фильтр Power Cube 6 х 3м, 16А, 3500 Вт, белый</t>
  </si>
  <si>
    <t>УТ000053418</t>
  </si>
  <si>
    <t>Сетевой фильтр Power Cube 6 х 5м, 16А, 3500 Вт, белый</t>
  </si>
  <si>
    <t>УТ000009193</t>
  </si>
  <si>
    <t>Сетевой фильтр SmartBuy One, 10А, 2200 Вт, 5 розеток, длина 1,8м, белый (SBSP-18-W)</t>
  </si>
  <si>
    <t>УТ000056907</t>
  </si>
  <si>
    <t>Сетевой фильтр с 4 USB для зарядки Live-Power LP4407Q, 10А, 2200 Вт, 4 розетки, длина 2м</t>
  </si>
  <si>
    <t>УТ000056908</t>
  </si>
  <si>
    <t>Сетевой фильтр с 4 USB для зарядки Live-Power LP4432, 10А, 2200 Вт, 4 розетки, длина 2м</t>
  </si>
  <si>
    <t>УТ000027649</t>
  </si>
  <si>
    <t>Сетевой фильтр с USB для зарядки SmartBuy One, 10А, 2200 Вт, 5 розеток, длина 1,8м, белый (SBSP-18U-W)</t>
  </si>
  <si>
    <t xml:space="preserve"> Тройники, разветвители</t>
  </si>
  <si>
    <t>00410053144</t>
  </si>
  <si>
    <t>Разветвитель электрический Toker 2T белый</t>
  </si>
  <si>
    <t>00410053145</t>
  </si>
  <si>
    <t>Разветвитель электрический Toker 2T2 c заземлением белый</t>
  </si>
  <si>
    <t>00410053146</t>
  </si>
  <si>
    <t>Разветвитель электрический Toker 3L белый</t>
  </si>
  <si>
    <t>УТ000004150</t>
  </si>
  <si>
    <t>Тройник сетевой круглый 16А белый</t>
  </si>
  <si>
    <t>УТ000004151</t>
  </si>
  <si>
    <t>Тройник сетевой круглый 16А черный</t>
  </si>
  <si>
    <t>00401052280</t>
  </si>
  <si>
    <t>Тройник сетевой универсальный  белый</t>
  </si>
  <si>
    <t>00401052281</t>
  </si>
  <si>
    <t>Тройник сетевой универсальный  черный +</t>
  </si>
  <si>
    <t xml:space="preserve"> Удлинители  с заземлением</t>
  </si>
  <si>
    <t>УТ000037087</t>
  </si>
  <si>
    <t>Удлинитель сетевой Defender E518 5 места, 1,8 метров 2200вт, 10А, с заземлением</t>
  </si>
  <si>
    <t>УТ000039005</t>
  </si>
  <si>
    <t>Удлинитель сетевой Defender E530 5 мест, 3 метра, 2200вт, 10А, с заземлением</t>
  </si>
  <si>
    <t>УТ000038223</t>
  </si>
  <si>
    <t>Удлинитель сетевой SmartBuy 2 места,  3 метра, ПВС 3*1, с заземлением (SBE-16-2-03-Z)</t>
  </si>
  <si>
    <t>УТ000038224</t>
  </si>
  <si>
    <t>Удлинитель сетевой SmartBuy 2 места,  5 метров, ПВС 3*1, с заземлением (SBE-16-2-05-Z)</t>
  </si>
  <si>
    <t>УТ000036090</t>
  </si>
  <si>
    <t>Удлинитель сетевой SmartBuy 3 места,  2 метра, ПВС 3*1, с заземлением (SBE-16-3-02-Z)</t>
  </si>
  <si>
    <t>УТ000038230</t>
  </si>
  <si>
    <t>Удлинитель сетевой SmartBuy 4 места, 3 метра, ПВС 3*1, с заземлением (SBE-16-4-03-Z)</t>
  </si>
  <si>
    <t>УТ000000566</t>
  </si>
  <si>
    <t>Удлинитель сетевой ДЖЕТТ PC-3 3 места,  1,5 метра, ПВС 3*0.75, с заземлением</t>
  </si>
  <si>
    <t>УТ000000567</t>
  </si>
  <si>
    <t>Удлинитель сетевой ДЖЕТТ PC-3 3 места,  3 метра, ПВС 3*0.75, с заземлением</t>
  </si>
  <si>
    <t xml:space="preserve"> Удлинители без заземления</t>
  </si>
  <si>
    <t>УТ000036019</t>
  </si>
  <si>
    <t>Удлинитель сетевой SmartBuy, 3 гнезда 1,5 метра ПВС 2x1,0 без заземления (SBE-10-3-1,5-N)</t>
  </si>
  <si>
    <t>УТ000040471</t>
  </si>
  <si>
    <t>Удлинитель сетевой SmartBuy, 4 гнезда 2 метра ПВС 2x1,0 без заземления (SBE-10-4-02-N)</t>
  </si>
  <si>
    <t>УТ000000556</t>
  </si>
  <si>
    <t>Удлинитель сетевой ДЖЕТТ PC-2 2 места,  5 метров, ПВС 2*0.75</t>
  </si>
  <si>
    <t>00410050783</t>
  </si>
  <si>
    <t>Удлинитель сетевой ДЖЕТТ PC-3 3 места,  1,5 метра, ШВВП 2*0.5</t>
  </si>
  <si>
    <t>УТ000000562</t>
  </si>
  <si>
    <t>Удлинитель сетевой ДЖЕТТ PC-4 4 места,  3 метра, ПВС 2*0.75</t>
  </si>
  <si>
    <t>УТ000000563</t>
  </si>
  <si>
    <t>Удлинитель сетевой ДЖЕТТ PC-4 4 места,  5 метров, ПВС 2*0.75</t>
  </si>
  <si>
    <t xml:space="preserve"> Фонари</t>
  </si>
  <si>
    <t xml:space="preserve"> Брелочные фонари</t>
  </si>
  <si>
    <t>00000002166</t>
  </si>
  <si>
    <t>Фонарь-брелок Camelion LED 18-1mix</t>
  </si>
  <si>
    <t>УТ000050013</t>
  </si>
  <si>
    <t>Фонарь-брелок Garin Lux KP9 (брелок для ключей)</t>
  </si>
  <si>
    <t>УТ000004751</t>
  </si>
  <si>
    <t>Фонарь-брелок Следопыт SL-031 5L, в наборе</t>
  </si>
  <si>
    <t>УТ000004753</t>
  </si>
  <si>
    <t>Фонарь-брелок Следопыт SL-041 5L, в наборе</t>
  </si>
  <si>
    <t>УТ000004759</t>
  </si>
  <si>
    <t>Фонарь-брелок Следопыт SL-207 1L, в наборе 24шт</t>
  </si>
  <si>
    <t>УТ000004761</t>
  </si>
  <si>
    <t>Фонарь-брелок Следопыт SL-816 помада, 1L, в наборе 20шт</t>
  </si>
  <si>
    <t>УТ000004769</t>
  </si>
  <si>
    <t>Фонарь-брелок Следопыт SL-XS-1181 тапок, 2L, в наборе 48шт</t>
  </si>
  <si>
    <t>УТ000009041</t>
  </si>
  <si>
    <t>Фонарь-брелок Следопыт SL-XY6 1L, в наборе</t>
  </si>
  <si>
    <t>УТ000004770</t>
  </si>
  <si>
    <t>Фонарь-брелок Следопыт SL-YG-530 месяц, 2L, в наборе 36шт</t>
  </si>
  <si>
    <t>УТ000004771</t>
  </si>
  <si>
    <t>Фонарь-брелок Следопыт SL-YG-539 Череп, 2L, в наборе 40шт</t>
  </si>
  <si>
    <t xml:space="preserve"> Велосипедные фонари</t>
  </si>
  <si>
    <t>УТ000054474</t>
  </si>
  <si>
    <t>Фонарь велосипедный Navigator NPT-B04, (5*R03)набор   61439</t>
  </si>
  <si>
    <t xml:space="preserve"> Лазерные указки</t>
  </si>
  <si>
    <t>УТ000055472</t>
  </si>
  <si>
    <t>Лазерная указка Laser 303 красный луч</t>
  </si>
  <si>
    <t>УТ000055473</t>
  </si>
  <si>
    <t>Лазерная указка Laser 303 фиолетовый луч</t>
  </si>
  <si>
    <t>УТ000054907</t>
  </si>
  <si>
    <t>Фонарь лазерная указка 1COB, 1АА</t>
  </si>
  <si>
    <t xml:space="preserve"> Налобные фонари</t>
  </si>
  <si>
    <t xml:space="preserve"> Налобные фонари аккумуляторные</t>
  </si>
  <si>
    <t>УТ000057986</t>
  </si>
  <si>
    <t>Фонарь налобный Dream NF-611 (1COB 2 LED)</t>
  </si>
  <si>
    <t>УТ000046696</t>
  </si>
  <si>
    <t>Фонарь налобный Garin Lux HR-3WS</t>
  </si>
  <si>
    <t>УТ000051600</t>
  </si>
  <si>
    <t>Фонарь налобный Garin Lux HR-5WL, COB лента</t>
  </si>
  <si>
    <t>УТ000043775</t>
  </si>
  <si>
    <t>Фонарь налобный LED CY-800</t>
  </si>
  <si>
    <t>УТ000013679</t>
  </si>
  <si>
    <t>Фонарь налобный LED LP-582 (встроен.АКБ,зарядка от сети 220В)</t>
  </si>
  <si>
    <t>УТ000013678</t>
  </si>
  <si>
    <t>Фонарь налобный LED LP-686 (встроен.АКБ,зарядка от сети 220В)</t>
  </si>
  <si>
    <t>УТ000036558</t>
  </si>
  <si>
    <t>Фонарь налобный LED сверхяркий BL-9000</t>
  </si>
  <si>
    <t>УТ000054662</t>
  </si>
  <si>
    <t>Фонарь налобный LED сверхяркий KX-1804 аккумуляторный (1L,1*18650, T6)</t>
  </si>
  <si>
    <t>УТ000051691</t>
  </si>
  <si>
    <t>Фонарь налобный LED сверхяркий KX-1807</t>
  </si>
  <si>
    <t>УТ000030404</t>
  </si>
  <si>
    <t>Фонарь налобный LED сверхяркий T-163 (1L, 1*18650, Zoom, T6)</t>
  </si>
  <si>
    <t>УТ000050436</t>
  </si>
  <si>
    <t>Фонарь налобный LED сверхяркий T-165 (1L, 1*18650, Zoom, T6)</t>
  </si>
  <si>
    <t>УТ000045082</t>
  </si>
  <si>
    <t>Фонарь налобный аккумуляторный Boruit B36, 200Lum, 5W, 6000K</t>
  </si>
  <si>
    <t>УТ000011088</t>
  </si>
  <si>
    <t>Фонарь налобный аккумуляторный SmartBuy 1Вт+8LED, синий (SBF-25-B)</t>
  </si>
  <si>
    <t>УТ000011089</t>
  </si>
  <si>
    <t>Фонарь налобный аккумуляторный SmartBuy 7LED, синий (SBF-24-B)</t>
  </si>
  <si>
    <t>УТ000045255</t>
  </si>
  <si>
    <t>Фонарь налобный аккумуляторный ULTRAFLASH E157 (3Вт, 3 режима)</t>
  </si>
  <si>
    <t>УТ000054018</t>
  </si>
  <si>
    <t>Фонарь налобный аккумуляторный Патриот PT-FLG09</t>
  </si>
  <si>
    <t>УТ000045083</t>
  </si>
  <si>
    <t>Фонарь налобный аккумуляторный Патриот PT-FLG24, 500Lum, 10W, 6000K</t>
  </si>
  <si>
    <t>УТ000052286</t>
  </si>
  <si>
    <t>Фонарь налобный аккумуляторный Патриот PT-FLG27</t>
  </si>
  <si>
    <t>УТ000045084</t>
  </si>
  <si>
    <t>Фонарь налобный аккумуляторный Патриот PT-FLG32, датчик движения, 500Lum, 3W, 5000K</t>
  </si>
  <si>
    <t>УТ000045086</t>
  </si>
  <si>
    <t>Фонарь налобный аккумуляторный Патриот PT-FLG34, датчик движения, 500Lum, 3W, 5000K</t>
  </si>
  <si>
    <t>УТ000046341</t>
  </si>
  <si>
    <t>Фонарь налобный аккумуляторный Патриот PT-FLG38</t>
  </si>
  <si>
    <t>УТ000046342</t>
  </si>
  <si>
    <t>Фонарь налобный аккумуляторный Патриот PT-FLG39</t>
  </si>
  <si>
    <t>УТ000057754</t>
  </si>
  <si>
    <t>Фонарь налобный аккумуляторный Патриот PT-FLG48B, 3LED</t>
  </si>
  <si>
    <t>УТ000057755</t>
  </si>
  <si>
    <t>Фонарь налобный аккумуляторный Патриот PT-FLG48C, 2LED</t>
  </si>
  <si>
    <t>УТ000051290</t>
  </si>
  <si>
    <t>Фонарь налобный аккумуляторный Спутник AFH719-3W</t>
  </si>
  <si>
    <t>УТ000047506</t>
  </si>
  <si>
    <t>Фонарь налобный аккумуляторный Спутник AFH728-3W</t>
  </si>
  <si>
    <t>УТ000047507</t>
  </si>
  <si>
    <t>Фонарь налобный аккумуляторный Спутник AFH729-3W</t>
  </si>
  <si>
    <t>УТ000051291</t>
  </si>
  <si>
    <t>Фонарь налобный аккумуляторный Спутник AFH738-5W</t>
  </si>
  <si>
    <t>УТ000050452</t>
  </si>
  <si>
    <t>Фонарь налобный светодиодный FL-115 900mah</t>
  </si>
  <si>
    <t>УТ000052929</t>
  </si>
  <si>
    <t>Фонарь налобный светодиодный, FL-105 600mah</t>
  </si>
  <si>
    <t xml:space="preserve"> Налобные фонари аккумуляторные, светодиоды XHP160 - XHP50</t>
  </si>
  <si>
    <t>УТ000056822</t>
  </si>
  <si>
    <t>Фонарь налобный аккумуляторный, светодиод XHP160, 2*18650 в комплекте, USB разъем для заряда</t>
  </si>
  <si>
    <t xml:space="preserve"> Налобные фонари на батарейках</t>
  </si>
  <si>
    <t>УТ000036868</t>
  </si>
  <si>
    <t>Светодиодный налобный фонарь Smartbuy 3Вт COB, черный (SBF-HL029)</t>
  </si>
  <si>
    <t>УТ000055484</t>
  </si>
  <si>
    <t>Фонарь налобный BZM001/MX-6611 Zoom, 3AAA</t>
  </si>
  <si>
    <t>УТ000046690</t>
  </si>
  <si>
    <t>Фонарь налобный Garin Lux HL10 4Вт</t>
  </si>
  <si>
    <t>УТ000046688</t>
  </si>
  <si>
    <t>Фонарь налобный Garin Lux HL9COB 3Вт BL-1</t>
  </si>
  <si>
    <t>УТ000040203</t>
  </si>
  <si>
    <t>Фонарь налобный LED сверхяркий KX-1806</t>
  </si>
  <si>
    <t xml:space="preserve"> Ручные фонари</t>
  </si>
  <si>
    <t xml:space="preserve"> Аккумуляторные фонари в металическом корпусе</t>
  </si>
  <si>
    <t>УТ000052675</t>
  </si>
  <si>
    <t>Фонарь ручной BL511 аккумуляторный 1LED+боковой COB, в пластиковом боксе (USB-micro. ZOOM)</t>
  </si>
  <si>
    <t>УТ000058054</t>
  </si>
  <si>
    <t>Фонарь ручной YYC-982 аккумуляторный 1LED+ COB, в пластиковом боксе (USB-micro, ZOOM)</t>
  </si>
  <si>
    <t>УТ000050798</t>
  </si>
  <si>
    <t>Фонарь ручной Патриот (аккум, ZOOM) PT-FLR11</t>
  </si>
  <si>
    <t>УТ000001772</t>
  </si>
  <si>
    <t>Фонарь ручной Патриот PT-FLR02 (1L,14500, ZOOM)</t>
  </si>
  <si>
    <t>УТ000020043</t>
  </si>
  <si>
    <t>Фонарь ручной Патриот PT-FLR07, 600 Lum, 10W, 6000K</t>
  </si>
  <si>
    <t>УТ000001780</t>
  </si>
  <si>
    <t>Фонарь ручной Патриот SL-K141 (1L,18650)</t>
  </si>
  <si>
    <t xml:space="preserve"> Аккумуляторные фонари в металическом корпусе, светодиоды XHP160 - XHP50</t>
  </si>
  <si>
    <t>УТ000056827</t>
  </si>
  <si>
    <t>Фонарь аккумуляторный алюминиевый, светодиод XHP160 + COB, 2*26650 в комплекте, дисплей заряда, длина 260мм</t>
  </si>
  <si>
    <t>УТ000056825</t>
  </si>
  <si>
    <t>Фонарь аккумуляторный алюминиевый, светодиод XHP50, 1*18650 в комплекте, дисплей заряда, длина 179мм</t>
  </si>
  <si>
    <t>УТ000056826</t>
  </si>
  <si>
    <t>Фонарь аккумуляторный алюминиевый, светодиод XHP70 + COB, 1*26650 в комплекте, дисплей заряда, длина 170мм</t>
  </si>
  <si>
    <t>УТ000056824</t>
  </si>
  <si>
    <t>Фонарь аккумуляторный алюминиевый, светодиод XHP90, 2*18650 в комплекте, дисплей заряда, длина 252мм</t>
  </si>
  <si>
    <t xml:space="preserve"> Аккумуляторные фонари в пластмассовом корпусе</t>
  </si>
  <si>
    <t>УТ000041098</t>
  </si>
  <si>
    <t>Фонарь ручной Aiwei AW-5691</t>
  </si>
  <si>
    <t>УТ000054655</t>
  </si>
  <si>
    <t>Фонарь ручной BL-688 аккумуляторный</t>
  </si>
  <si>
    <t>УТ000054659</t>
  </si>
  <si>
    <t>Фонарь ручной BL-8808 аккумуляторный (USB-micro, ZOOM)</t>
  </si>
  <si>
    <t>УТ000054660</t>
  </si>
  <si>
    <t>Фонарь ручной BL-8809 аккумуляторный (USB-micro, ZOOM)</t>
  </si>
  <si>
    <t>УТ000041099</t>
  </si>
  <si>
    <t>Фонарь ручной FTDQFT 600L</t>
  </si>
  <si>
    <t>УТ000055479</t>
  </si>
  <si>
    <t>Фонарь ручной L-839 аккумуляторный (USB-micro, ZOOM, 3 режима)</t>
  </si>
  <si>
    <t xml:space="preserve"> Фонари на батарейках</t>
  </si>
  <si>
    <t>УТ000006560</t>
  </si>
  <si>
    <t>Фонарик Следопыт 8510 1 лам</t>
  </si>
  <si>
    <t>УТ000050012</t>
  </si>
  <si>
    <t>Фонарь ручной Garin Lux PM3-3W</t>
  </si>
  <si>
    <t>УТ000053965</t>
  </si>
  <si>
    <t>Фонарь ручной Garin Lux PT3-1W</t>
  </si>
  <si>
    <t>УТ000054647</t>
  </si>
  <si>
    <t>Фонарь ручной телескопический с магнитом 98208</t>
  </si>
</sst>
</file>

<file path=xl/styles.xml><?xml version="1.0" encoding="utf-8"?>
<styleSheet xmlns="http://schemas.openxmlformats.org/spreadsheetml/2006/main" xml:space="preserve">
  <numFmts count="1">
    <numFmt numFmtId="164" formatCode="mm-dd-yy"/>
  </numFmts>
  <fonts count="8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3"/>
      <color rgb="FF000000"/>
      <name val="Arial"/>
    </font>
    <font>
      <b val="1"/>
      <i val="0"/>
      <strike val="0"/>
      <u val="none"/>
      <sz val="22"/>
      <color rgb="FF558ed5"/>
      <name val="Arial"/>
    </font>
    <font>
      <b val="1"/>
      <i val="0"/>
      <strike val="0"/>
      <u val="none"/>
      <sz val="14"/>
      <color rgb="FFc00000"/>
      <name val="Arial"/>
    </font>
    <font>
      <b val="1"/>
      <i val="1"/>
      <strike val="0"/>
      <u val="none"/>
      <sz val="14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7c98d9"/>
        <bgColor rgb="FF000000"/>
      </patternFill>
    </fill>
    <fill>
      <patternFill patternType="solid">
        <fgColor rgb="FF6784ca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2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1" applyFont="1" applyNumberFormat="0" applyFill="0" applyBorder="1" applyAlignment="1">
      <alignment horizontal="left" vertical="center" textRotation="0" wrapText="true" shrinkToFit="false"/>
    </xf>
    <xf xfId="0" fontId="2" numFmtId="2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1">
      <alignment horizontal="center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3" numFmtId="164" fillId="0" borderId="0" applyFont="1" applyNumberFormat="1" applyFill="0" applyBorder="0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ydevice.ru/product/240660/kabel-aux-type-c-ky226-chernyy-dream-style/" TargetMode="External"/><Relationship Id="rId_hyperlink_2" Type="http://schemas.openxmlformats.org/officeDocument/2006/relationships/hyperlink" Target="https://playdevice.ru/product/242120/kamera-videonablyudeniya-besprovodnaya-ip-wi-fi-2mp-1920x1080p-36mm-plastik-ipc-v380-q5y-1-100w/" TargetMode="External"/><Relationship Id="rId_hyperlink_3" Type="http://schemas.openxmlformats.org/officeDocument/2006/relationships/hyperlink" Target="https://playdevice.ru/product/242118/kamera-videonablyudeniya-besprovodnaya-ip-wi-fi-2mp-1920x1080p-36mm-plastik-hyt-0515a/" TargetMode="External"/><Relationship Id="rId_hyperlink_4" Type="http://schemas.openxmlformats.org/officeDocument/2006/relationships/hyperlink" Target="https://playdevice.ru/product/242119/kamera-videonablyudeniya-besprovodnaya-ip-wi-fi-2mp-1920x1080p-36mm-plastik-yn-k0515/" TargetMode="External"/><Relationship Id="rId_hyperlink_5" Type="http://schemas.openxmlformats.org/officeDocument/2006/relationships/hyperlink" Target="https://playdevice.ru/product/242208/kamera-videonablyudeniya-besprovodnaya-ip-wi-fi-q2-1920x1080-plastik/" TargetMode="External"/><Relationship Id="rId_hyperlink_6" Type="http://schemas.openxmlformats.org/officeDocument/2006/relationships/hyperlink" Target="https://playdevice.ru/product/233871/kamera-zadnego-vida-universalnaya-s-podsvetkoy-8-diodov-vreznaya-kruglaya-3/" TargetMode="External"/><Relationship Id="rId_hyperlink_7" Type="http://schemas.openxmlformats.org/officeDocument/2006/relationships/hyperlink" Target="https://playdevice.ru/product/242209/kronshteyn-dlya-televizora-26-55-nastennyy-naklonnyy-chernyy-ep/" TargetMode="External"/><Relationship Id="rId_hyperlink_8" Type="http://schemas.openxmlformats.org/officeDocument/2006/relationships/hyperlink" Target="https://playdevice.ru/product/242282/mashinka-dlya-strizhki-volos-ergolux-elx-hc01-c48/" TargetMode="External"/><Relationship Id="rId_hyperlink_9" Type="http://schemas.openxmlformats.org/officeDocument/2006/relationships/hyperlink" Target="https://playdevice.ru/product/242283/mashinka-dlya-strizhki-volos-ergolux-elx-hc02-c10/" TargetMode="External"/><Relationship Id="rId_hyperlink_10" Type="http://schemas.openxmlformats.org/officeDocument/2006/relationships/hyperlink" Target="https://playdevice.ru/product/242285/mikrofon-petlichnyy-besprovodnoy-telefona-bluetooth-k11-type-c/" TargetMode="External"/><Relationship Id="rId_hyperlink_11" Type="http://schemas.openxmlformats.org/officeDocument/2006/relationships/hyperlink" Target="https://playdevice.ru/product/240165/mikrofon-petlichnyy-besprovodnoy-telefona-bluetooth-k11-type-c-2-v-1/" TargetMode="External"/><Relationship Id="rId_hyperlink_12" Type="http://schemas.openxmlformats.org/officeDocument/2006/relationships/hyperlink" Target="https://playdevice.ru/product/241095/mikrofon-petlichnyy-besprovodnoy-telefona-bluetooth-k9-type-c/" TargetMode="External"/><Relationship Id="rId_hyperlink_13" Type="http://schemas.openxmlformats.org/officeDocument/2006/relationships/hyperlink" Target="https://playdevice.ru/product/241096/mikrofon-petlichnyy-besprovodnoy-telefona-bluetooth-k9-type-c-2-v-1/" TargetMode="External"/><Relationship Id="rId_hyperlink_14" Type="http://schemas.openxmlformats.org/officeDocument/2006/relationships/hyperlink" Target="https://playdevice.ru/product/242020/nakleyka-shrift-dlya-klaviatury-d2-tech-sf-01w-russkiy-shrift-belyy-cvet-na-prozrachnom-fone/" TargetMode="External"/><Relationship Id="rId_hyperlink_15" Type="http://schemas.openxmlformats.org/officeDocument/2006/relationships/hyperlink" Target="https://playdevice.ru/product/242149/perehodnik-hdmi-vga-aux-20sm-ep/" TargetMode="External"/><Relationship Id="rId_hyperlink_16" Type="http://schemas.openxmlformats.org/officeDocument/2006/relationships/hyperlink" Target="https://playdevice.ru/product/242349/perehodnik-otg-lightning-shteker-usb-gnezdo-mf/" TargetMode="External"/><Relationship Id="rId_hyperlink_17" Type="http://schemas.openxmlformats.org/officeDocument/2006/relationships/hyperlink" Target="https://playdevice.ru/product/222827/perehodnik-type-c-shteker-35-jack-shteker-type-c-gnezdo/" TargetMode="External"/><Relationship Id="rId_hyperlink_18" Type="http://schemas.openxmlformats.org/officeDocument/2006/relationships/hyperlink" Target="https://playdevice.ru/product/241882/pult-philips-style-2422-549-90301/" TargetMode="External"/><Relationship Id="rId_hyperlink_19" Type="http://schemas.openxmlformats.org/officeDocument/2006/relationships/hyperlink" Target="https://playdevice.ru/product/242175/trimmer-geemy-gm-6639-3v1/" TargetMode="External"/><Relationship Id="rId_hyperlink_20" Type="http://schemas.openxmlformats.org/officeDocument/2006/relationships/hyperlink" Target="https://playdevice.ru/product/242373/shnur-pitaniya-v-prikurivatel-miniusb-ts-cau61-35m-12-24v-gnezdo-2usb-1500ma/" TargetMode="External"/><Relationship Id="rId_hyperlink_21" Type="http://schemas.openxmlformats.org/officeDocument/2006/relationships/hyperlink" Target="https://playdevice.ru/product/233417/videoregistrator-198f/" TargetMode="External"/><Relationship Id="rId_hyperlink_22" Type="http://schemas.openxmlformats.org/officeDocument/2006/relationships/hyperlink" Target="https://playdevice.ru/product/167935/videoregistrator-201-hd-1920x1080-g-sensor-ugol-obzora170/" TargetMode="External"/><Relationship Id="rId_hyperlink_23" Type="http://schemas.openxmlformats.org/officeDocument/2006/relationships/hyperlink" Target="https://playdevice.ru/product/222679/videoregistrator-dashcam-t671-full-hd/" TargetMode="External"/><Relationship Id="rId_hyperlink_24" Type="http://schemas.openxmlformats.org/officeDocument/2006/relationships/hyperlink" Target="https://playdevice.ru/product/167675/videoregistrator-dashcam-t675-full-hd/" TargetMode="External"/><Relationship Id="rId_hyperlink_25" Type="http://schemas.openxmlformats.org/officeDocument/2006/relationships/hyperlink" Target="https://playdevice.ru/product/219509/videoregistrator-dream-c218/" TargetMode="External"/><Relationship Id="rId_hyperlink_26" Type="http://schemas.openxmlformats.org/officeDocument/2006/relationships/hyperlink" Target="https://playdevice.ru/product/233422/videoregistrator-energy-power-504-hd-2-kamery-miniusb/" TargetMode="External"/><Relationship Id="rId_hyperlink_27" Type="http://schemas.openxmlformats.org/officeDocument/2006/relationships/hyperlink" Target="https://playdevice.ru/product/240394/videoregistrator-energy-power-h309-hd-sensor-miniusb/" TargetMode="External"/><Relationship Id="rId_hyperlink_28" Type="http://schemas.openxmlformats.org/officeDocument/2006/relationships/hyperlink" Target="https://playdevice.ru/product/242154/videoregistrator-energy-power-v1-hd-miniusb/" TargetMode="External"/><Relationship Id="rId_hyperlink_29" Type="http://schemas.openxmlformats.org/officeDocument/2006/relationships/hyperlink" Target="https://playdevice.ru/product/240396/videoregistrator-energy-power-v4-hd-miniusb/" TargetMode="External"/><Relationship Id="rId_hyperlink_30" Type="http://schemas.openxmlformats.org/officeDocument/2006/relationships/hyperlink" Target="https://playdevice.ru/product/174417/videoregistrator-had-21-1280h720-30ks-ir-podsvetka-miniusb-tf-zapis-zvuka-mikrofon-o/" TargetMode="External"/><Relationship Id="rId_hyperlink_31" Type="http://schemas.openxmlformats.org/officeDocument/2006/relationships/hyperlink" Target="https://playdevice.ru/product/174419/videoregistrator-had-32-ts-car27/" TargetMode="External"/><Relationship Id="rId_hyperlink_32" Type="http://schemas.openxmlformats.org/officeDocument/2006/relationships/hyperlink" Target="https://playdevice.ru/product/219047/videoregistrator-q-1-ts-car09-full-hd/" TargetMode="External"/><Relationship Id="rId_hyperlink_33" Type="http://schemas.openxmlformats.org/officeDocument/2006/relationships/hyperlink" Target="https://playdevice.ru/product/234191/videoregistrator-silverstone-f1-ntk-60f-taxi-ii-2-kamery/" TargetMode="External"/><Relationship Id="rId_hyperlink_34" Type="http://schemas.openxmlformats.org/officeDocument/2006/relationships/hyperlink" Target="https://playdevice.ru/product/226271/videoregistrator-t681tp-full-hd/" TargetMode="External"/><Relationship Id="rId_hyperlink_35" Type="http://schemas.openxmlformats.org/officeDocument/2006/relationships/hyperlink" Target="https://playdevice.ru/product/239059/videoregistrator-t686tp-full-hd/" TargetMode="External"/><Relationship Id="rId_hyperlink_36" Type="http://schemas.openxmlformats.org/officeDocument/2006/relationships/hyperlink" Target="https://playdevice.ru/product/171349/videoregistrator-ts-car19/" TargetMode="External"/><Relationship Id="rId_hyperlink_37" Type="http://schemas.openxmlformats.org/officeDocument/2006/relationships/hyperlink" Target="https://playdevice.ru/product/224888/videoregistrator-ts-car20/" TargetMode="External"/><Relationship Id="rId_hyperlink_38" Type="http://schemas.openxmlformats.org/officeDocument/2006/relationships/hyperlink" Target="https://playdevice.ru/product/223098/videoregistrator-ts-car22/" TargetMode="External"/><Relationship Id="rId_hyperlink_39" Type="http://schemas.openxmlformats.org/officeDocument/2006/relationships/hyperlink" Target="https://playdevice.ru/product/239063/videoregistratorzerkalo-l1001c-2-kamery/" TargetMode="External"/><Relationship Id="rId_hyperlink_40" Type="http://schemas.openxmlformats.org/officeDocument/2006/relationships/hyperlink" Target="https://playdevice.ru/product/236370/videoregistratorzerkalo-zadnego-vida-503-2-kamery/" TargetMode="External"/><Relationship Id="rId_hyperlink_41" Type="http://schemas.openxmlformats.org/officeDocument/2006/relationships/hyperlink" Target="https://playdevice.ru/product/236371/videoregistratorzerkalo-zadnego-vida-504-2-kamery/" TargetMode="External"/><Relationship Id="rId_hyperlink_42" Type="http://schemas.openxmlformats.org/officeDocument/2006/relationships/hyperlink" Target="https://playdevice.ru/product/233424/videoregistratorzerkalo-zadnego-vida-809/" TargetMode="External"/><Relationship Id="rId_hyperlink_43" Type="http://schemas.openxmlformats.org/officeDocument/2006/relationships/hyperlink" Target="https://playdevice.ru/product/233425/videoregistratorzerkalo-zadnego-vida-f-8c-2-kamery/" TargetMode="External"/><Relationship Id="rId_hyperlink_44" Type="http://schemas.openxmlformats.org/officeDocument/2006/relationships/hyperlink" Target="https://playdevice.ru/product/220944/videoregistrator-zerkalo-dream-m018-chernyy/" TargetMode="External"/><Relationship Id="rId_hyperlink_45" Type="http://schemas.openxmlformats.org/officeDocument/2006/relationships/hyperlink" Target="https://playdevice.ru/product/226262/videoregistrator-zerkalo-dream-m069-2-kamery/" TargetMode="External"/><Relationship Id="rId_hyperlink_46" Type="http://schemas.openxmlformats.org/officeDocument/2006/relationships/hyperlink" Target="https://playdevice.ru/product/223095/videoregistrator-zerkalo-ts-car10-2-kamery/" TargetMode="External"/><Relationship Id="rId_hyperlink_47" Type="http://schemas.openxmlformats.org/officeDocument/2006/relationships/hyperlink" Target="https://playdevice.ru/product/224380/videoregistrator-zerkalo-ts-car17-had-38-ts-car47/" TargetMode="External"/><Relationship Id="rId_hyperlink_48" Type="http://schemas.openxmlformats.org/officeDocument/2006/relationships/hyperlink" Target="https://playdevice.ru/product/224383/videoregistrator-zerkalo-ts-car41-2-kamery/" TargetMode="External"/><Relationship Id="rId_hyperlink_49" Type="http://schemas.openxmlformats.org/officeDocument/2006/relationships/hyperlink" Target="https://playdevice.ru/product/240395/videoregistrator-energy-power-603-wi-fi-hd-2-kamery-miniusb/" TargetMode="External"/><Relationship Id="rId_hyperlink_50" Type="http://schemas.openxmlformats.org/officeDocument/2006/relationships/hyperlink" Target="https://playdevice.ru/product/241102/videoregistrator-energy-power-a88-wifi-hd-2-kamery-miniusb/" TargetMode="External"/><Relationship Id="rId_hyperlink_51" Type="http://schemas.openxmlformats.org/officeDocument/2006/relationships/hyperlink" Target="https://playdevice.ru/product/242155/videoregistrator-energy-power-c50b-hd-3-kamery-miniusb/" TargetMode="External"/><Relationship Id="rId_hyperlink_52" Type="http://schemas.openxmlformats.org/officeDocument/2006/relationships/hyperlink" Target="https://playdevice.ru/product/241103/videoregistrator-energy-power-v8-wifi-hd-tyre-cusb/" TargetMode="External"/><Relationship Id="rId_hyperlink_53" Type="http://schemas.openxmlformats.org/officeDocument/2006/relationships/hyperlink" Target="https://playdevice.ru/product/238437/videoregistrator-t640-2-kamery/" TargetMode="External"/><Relationship Id="rId_hyperlink_54" Type="http://schemas.openxmlformats.org/officeDocument/2006/relationships/hyperlink" Target="https://playdevice.ru/product/238439/videoregistrator-t655-3-kamery/" TargetMode="External"/><Relationship Id="rId_hyperlink_55" Type="http://schemas.openxmlformats.org/officeDocument/2006/relationships/hyperlink" Target="https://playdevice.ru/product/239057/videoregistrator-t661-3-kamery/" TargetMode="External"/><Relationship Id="rId_hyperlink_56" Type="http://schemas.openxmlformats.org/officeDocument/2006/relationships/hyperlink" Target="https://playdevice.ru/product/239058/videoregistrator-t669/" TargetMode="External"/><Relationship Id="rId_hyperlink_57" Type="http://schemas.openxmlformats.org/officeDocument/2006/relationships/hyperlink" Target="https://playdevice.ru/product/144386/shnur-dlya-podklyucheniya-antiradara-skrytyy-pryamoy-street-storm/" TargetMode="External"/><Relationship Id="rId_hyperlink_58" Type="http://schemas.openxmlformats.org/officeDocument/2006/relationships/hyperlink" Target="https://playdevice.ru/product/147760/shnur-pitaniya-v-prikurivatel-s-indikatorom-shteker-21-h55mm-12v-shnur-15m-vitoy-shteker-uglovoy-rexant16-0233/" TargetMode="External"/><Relationship Id="rId_hyperlink_59" Type="http://schemas.openxmlformats.org/officeDocument/2006/relationships/hyperlink" Target="https://playdevice.ru/product/147761/shnur-pitaniya-v-prikurivatel-s-indikatorom-shteker-25-h55mm-12v-shnur-15m-vitoy-rexant16-0234/" TargetMode="External"/><Relationship Id="rId_hyperlink_60" Type="http://schemas.openxmlformats.org/officeDocument/2006/relationships/hyperlink" Target="https://playdevice.ru/product/240614/shnur-pitaniya-v-prikurivatel-vitoy-provod-razem-dc-35-135mm-13m-12v-24v/" TargetMode="External"/><Relationship Id="rId_hyperlink_61" Type="http://schemas.openxmlformats.org/officeDocument/2006/relationships/hyperlink" Target="https://playdevice.ru/product/125490/shnur-pitaniya-v-prikurivatel-vitoy-provod-razem-dc-55-21mm-13m-12v-24v/" TargetMode="External"/><Relationship Id="rId_hyperlink_62" Type="http://schemas.openxmlformats.org/officeDocument/2006/relationships/hyperlink" Target="https://playdevice.ru/product/240129/shnur-pitaniya-v-prikurivatel-dopolnitelnoe-gnezdo-uglovoy-shteker-12v-35x135mm-15m-lp9/" TargetMode="External"/><Relationship Id="rId_hyperlink_63" Type="http://schemas.openxmlformats.org/officeDocument/2006/relationships/hyperlink" Target="https://playdevice.ru/product/240130/shnur-pitaniya-v-prikurivatel-dopolnitelnoe-gnezdo-uglovoy-shteker-12v-35x135mm-35m-lp9/" TargetMode="External"/><Relationship Id="rId_hyperlink_64" Type="http://schemas.openxmlformats.org/officeDocument/2006/relationships/hyperlink" Target="https://playdevice.ru/product/240131/shnur-pitaniya-v-prikurivatel-dopolnitelnoe-gnezdo-uglovoy-shteker-12v-55x25mm-15m-lp9/" TargetMode="External"/><Relationship Id="rId_hyperlink_65" Type="http://schemas.openxmlformats.org/officeDocument/2006/relationships/hyperlink" Target="https://playdevice.ru/product/240132/shnur-pitaniya-v-prikurivatel-dopolnitelnoe-gnezdo-uglovoy-shteker-12v-55x25mm-35m-lp9/" TargetMode="External"/><Relationship Id="rId_hyperlink_66" Type="http://schemas.openxmlformats.org/officeDocument/2006/relationships/hyperlink" Target="https://playdevice.ru/product/240042/shnur-pitaniya-v-prikurivatel-knopka-pryamoy-shteker-12v-55x25mm-15m/" TargetMode="External"/><Relationship Id="rId_hyperlink_67" Type="http://schemas.openxmlformats.org/officeDocument/2006/relationships/hyperlink" Target="https://playdevice.ru/product/241591/shnur-pitaniya-v-prikurivatel-knopka-pryamoy-shteker-12v-55x25mm-15m/" TargetMode="External"/><Relationship Id="rId_hyperlink_68" Type="http://schemas.openxmlformats.org/officeDocument/2006/relationships/hyperlink" Target="https://playdevice.ru/product/241910/shnur-pitaniya-v-prikurivatel-knopka-uglovoy-shteker-12v-35x135mm-12m-lp8/" TargetMode="External"/><Relationship Id="rId_hyperlink_69" Type="http://schemas.openxmlformats.org/officeDocument/2006/relationships/hyperlink" Target="https://playdevice.ru/product/231038/shnur-pitaniya-v-prikurivatel-knopka-uglovoy-shteker-12v-35x135mm-35m-lp8/" TargetMode="External"/><Relationship Id="rId_hyperlink_70" Type="http://schemas.openxmlformats.org/officeDocument/2006/relationships/hyperlink" Target="https://playdevice.ru/product/239718/kabel-pitaniya-ustanovochnyy-dlya-avto-25m-12-24v-miniusb-2500ma-tds-ts-cau65/" TargetMode="External"/><Relationship Id="rId_hyperlink_71" Type="http://schemas.openxmlformats.org/officeDocument/2006/relationships/hyperlink" Target="https://playdevice.ru/product/239719/kabel-pitaniya-ustanovochnyy-dlya-avto-25m-12-24v-miniusb-2500ma-tds-ts-cau66/" TargetMode="External"/><Relationship Id="rId_hyperlink_72" Type="http://schemas.openxmlformats.org/officeDocument/2006/relationships/hyperlink" Target="https://playdevice.ru/product/132865/shnur-pitaniya-35mm-av-1027-5v-1500ma-dlya-skrytoy-provodki/" TargetMode="External"/><Relationship Id="rId_hyperlink_73" Type="http://schemas.openxmlformats.org/officeDocument/2006/relationships/hyperlink" Target="https://playdevice.ru/product/232226/shnur-pitaniya-v-prikurivatel-miniusb-lp4-35m-5v-2000ma/" TargetMode="External"/><Relationship Id="rId_hyperlink_74" Type="http://schemas.openxmlformats.org/officeDocument/2006/relationships/hyperlink" Target="https://playdevice.ru/product/232227/shnur-pitaniya-v-prikurivatel-miniusb-lp5-15m-5v-2000ma/" TargetMode="External"/><Relationship Id="rId_hyperlink_75" Type="http://schemas.openxmlformats.org/officeDocument/2006/relationships/hyperlink" Target="https://playdevice.ru/product/129001/kreplenie-dlya-videoregistratora-na-steklo-vintovoe-soedinenie-sharnir-prisoska-ko-020/" TargetMode="External"/><Relationship Id="rId_hyperlink_76" Type="http://schemas.openxmlformats.org/officeDocument/2006/relationships/hyperlink" Target="https://playdevice.ru/product/136009/kreplenie-dlya-videoregistratora-na-steklo-vintovoe-soedinenie-sharnir-prisoska-ko-027/" TargetMode="External"/><Relationship Id="rId_hyperlink_77" Type="http://schemas.openxmlformats.org/officeDocument/2006/relationships/hyperlink" Target="https://playdevice.ru/product/129002/kreplenie-dlya-videoregistratora-na-steklo-vintovoe-soedinenie-shtanga-prisoska-ko-021/" TargetMode="External"/><Relationship Id="rId_hyperlink_78" Type="http://schemas.openxmlformats.org/officeDocument/2006/relationships/hyperlink" Target="https://playdevice.ru/product/231099/kreplenie-dlya-videoregistratora-na-steklo-prisoska-bc-02/" TargetMode="External"/><Relationship Id="rId_hyperlink_79" Type="http://schemas.openxmlformats.org/officeDocument/2006/relationships/hyperlink" Target="https://playdevice.ru/product/136005/kreplenie-dlya-videoregistratora-na-steklo-soedinenie-zaschelka-prisoska-ko-023/" TargetMode="External"/><Relationship Id="rId_hyperlink_80" Type="http://schemas.openxmlformats.org/officeDocument/2006/relationships/hyperlink" Target="https://playdevice.ru/product/136008/kreplenie-dlya-videoregistratora-na-steklo-soedinenie-zaschelka-prisoska-ko-026/" TargetMode="External"/><Relationship Id="rId_hyperlink_81" Type="http://schemas.openxmlformats.org/officeDocument/2006/relationships/hyperlink" Target="https://playdevice.ru/product/123798/kreplenie-dlya-videoregistratora-na-steklo-soedinenie-zaschelka-shtanga-prisoska-ko-022/" TargetMode="External"/><Relationship Id="rId_hyperlink_82" Type="http://schemas.openxmlformats.org/officeDocument/2006/relationships/hyperlink" Target="https://playdevice.ru/product/136006/kreplenie-dlya-videoregistratora-na-steklo-sharnir-prisoska-ko-024/" TargetMode="External"/><Relationship Id="rId_hyperlink_83" Type="http://schemas.openxmlformats.org/officeDocument/2006/relationships/hyperlink" Target="https://playdevice.ru/product/136007/kreplenie-dlya-videoregistratora-na-steklo-sharnir-prisoska-ko-025/" TargetMode="External"/><Relationship Id="rId_hyperlink_84" Type="http://schemas.openxmlformats.org/officeDocument/2006/relationships/hyperlink" Target="https://playdevice.ru/product/168100/kreplenie-na-steklo-zj-03-gibkaya-shtanga-prisoska-dlya-videoregistratorov/" TargetMode="External"/><Relationship Id="rId_hyperlink_85" Type="http://schemas.openxmlformats.org/officeDocument/2006/relationships/hyperlink" Target="https://playdevice.ru/product/221158/rezinovye-derzhateli-dlya-videoregistratora-zerkala-dream-pp1-chernyy/" TargetMode="External"/><Relationship Id="rId_hyperlink_86" Type="http://schemas.openxmlformats.org/officeDocument/2006/relationships/hyperlink" Target="https://playdevice.ru/product/241525/antenna-avtomobilnaya-aktivnaya-fm-ukv-sv-dv-am-usilenie-do-15-db-pryamougolnoe-osnovanie/" TargetMode="External"/><Relationship Id="rId_hyperlink_87" Type="http://schemas.openxmlformats.org/officeDocument/2006/relationships/hyperlink" Target="https://playdevice.ru/product/237690/antenna-avtomobilnaya-aktivnaya-fm-ukv-usilenie-5-db-dlina-provoda-3m-gorod/" TargetMode="External"/><Relationship Id="rId_hyperlink_88" Type="http://schemas.openxmlformats.org/officeDocument/2006/relationships/hyperlink" Target="https://playdevice.ru/product/235202/antenna-avtomobilnaya-aktivnaya-ts-caa02/" TargetMode="External"/><Relationship Id="rId_hyperlink_89" Type="http://schemas.openxmlformats.org/officeDocument/2006/relationships/hyperlink" Target="https://playdevice.ru/product/229888/antennyy-usilitel-dlya-avtomobilnogo-radio-fmamdab-25db/" TargetMode="External"/><Relationship Id="rId_hyperlink_90" Type="http://schemas.openxmlformats.org/officeDocument/2006/relationships/hyperlink" Target="https://playdevice.ru/product/232632/udlinitel-avtomobilnoy-radio-antenny-shteker-gnezdo-1m/" TargetMode="External"/><Relationship Id="rId_hyperlink_91" Type="http://schemas.openxmlformats.org/officeDocument/2006/relationships/hyperlink" Target="https://playdevice.ru/product/232634/udlinitel-avtomobilnoy-radio-antenny-shteker-gnezdo-2m/" TargetMode="External"/><Relationship Id="rId_hyperlink_92" Type="http://schemas.openxmlformats.org/officeDocument/2006/relationships/hyperlink" Target="https://playdevice.ru/product/232635/udlinitel-avtomobilnoy-radio-antenny-shteker-gnezdo-3m/" TargetMode="External"/><Relationship Id="rId_hyperlink_93" Type="http://schemas.openxmlformats.org/officeDocument/2006/relationships/hyperlink" Target="https://playdevice.ru/product/232636/udlinitel-avtomobilnoy-radio-antenny-shteker-gnezdo-4m/" TargetMode="External"/><Relationship Id="rId_hyperlink_94" Type="http://schemas.openxmlformats.org/officeDocument/2006/relationships/hyperlink" Target="https://playdevice.ru/product/235518/mp3-fm-modulator-azu-qc30-borofone-bc43/" TargetMode="External"/><Relationship Id="rId_hyperlink_95" Type="http://schemas.openxmlformats.org/officeDocument/2006/relationships/hyperlink" Target="https://playdevice.ru/product/229626/mp3-fm-modulator-a-27-bluetooth-usbmicrosd-kabel-lightningmicrousb-pult/" TargetMode="External"/><Relationship Id="rId_hyperlink_96" Type="http://schemas.openxmlformats.org/officeDocument/2006/relationships/hyperlink" Target="https://playdevice.ru/product/238809/mp3-fm-modulator-bt-g6/" TargetMode="External"/><Relationship Id="rId_hyperlink_97" Type="http://schemas.openxmlformats.org/officeDocument/2006/relationships/hyperlink" Target="https://playdevice.ru/product/238811/mp3-fm-modulator-bt-m20/" TargetMode="External"/><Relationship Id="rId_hyperlink_98" Type="http://schemas.openxmlformats.org/officeDocument/2006/relationships/hyperlink" Target="https://playdevice.ru/product/148334/mp3-fm-modulator-defender-rt-audio-pult-du-aux-usb-sd-mp3-wma/" TargetMode="External"/><Relationship Id="rId_hyperlink_99" Type="http://schemas.openxmlformats.org/officeDocument/2006/relationships/hyperlink" Target="https://playdevice.ru/product/237343/mp3-fm-modulator-dream-g7-bluetooth-belyy/" TargetMode="External"/><Relationship Id="rId_hyperlink_100" Type="http://schemas.openxmlformats.org/officeDocument/2006/relationships/hyperlink" Target="https://playdevice.ru/product/228721/mp3-fm-modulator-dream-t11-bluetooth/" TargetMode="External"/><Relationship Id="rId_hyperlink_101" Type="http://schemas.openxmlformats.org/officeDocument/2006/relationships/hyperlink" Target="https://playdevice.ru/product/229119/mp3-fm-modulator-dream-x25-bluetooth/" TargetMode="External"/><Relationship Id="rId_hyperlink_102" Type="http://schemas.openxmlformats.org/officeDocument/2006/relationships/hyperlink" Target="https://playdevice.ru/product/229120/mp3-fm-modulator-dream-x27-bluetooth/" TargetMode="External"/><Relationship Id="rId_hyperlink_103" Type="http://schemas.openxmlformats.org/officeDocument/2006/relationships/hyperlink" Target="https://playdevice.ru/product/223629/mp3-fm-modulator-g-16-bluetooth-aux-pult/" TargetMode="External"/><Relationship Id="rId_hyperlink_104" Type="http://schemas.openxmlformats.org/officeDocument/2006/relationships/hyperlink" Target="https://playdevice.ru/product/230066/mp3-fm-modulator-g-9-bluetooth-usbusb-pitanie-31a/" TargetMode="External"/><Relationship Id="rId_hyperlink_105" Type="http://schemas.openxmlformats.org/officeDocument/2006/relationships/hyperlink" Target="https://playdevice.ru/product/168267/mp3-fm-modulator-i9-aux-pult/" TargetMode="External"/><Relationship Id="rId_hyperlink_106" Type="http://schemas.openxmlformats.org/officeDocument/2006/relationships/hyperlink" Target="https://playdevice.ru/product/126529/mp3-fm-modulator-kc-601-usbmicrosd/" TargetMode="External"/><Relationship Id="rId_hyperlink_107" Type="http://schemas.openxmlformats.org/officeDocument/2006/relationships/hyperlink" Target="https://playdevice.ru/product/220339/mp3-fm-modulator-m-12-bluetooth-aux-pult/" TargetMode="External"/><Relationship Id="rId_hyperlink_108" Type="http://schemas.openxmlformats.org/officeDocument/2006/relationships/hyperlink" Target="https://playdevice.ru/product/227597/mp3-fm-modulator-m-14-bluetooth-aux-pult/" TargetMode="External"/><Relationship Id="rId_hyperlink_109" Type="http://schemas.openxmlformats.org/officeDocument/2006/relationships/hyperlink" Target="https://playdevice.ru/product/234109/mp3-fm-modulator-m-17-bluetooth-aux-microsd-2-usb/" TargetMode="External"/><Relationship Id="rId_hyperlink_110" Type="http://schemas.openxmlformats.org/officeDocument/2006/relationships/hyperlink" Target="https://playdevice.ru/product/222142/mp3-fm-modulator-s110bt-bluetooth-usb-microusb-aux/" TargetMode="External"/><Relationship Id="rId_hyperlink_111" Type="http://schemas.openxmlformats.org/officeDocument/2006/relationships/hyperlink" Target="https://playdevice.ru/product/234933/mp3-fm-modulator-t10a-bluetooth/" TargetMode="External"/><Relationship Id="rId_hyperlink_112" Type="http://schemas.openxmlformats.org/officeDocument/2006/relationships/hyperlink" Target="https://playdevice.ru/product/223917/mp3-fm-modulator-ts-caf07-bluetooth-sdmicrosd-pult/" TargetMode="External"/><Relationship Id="rId_hyperlink_113" Type="http://schemas.openxmlformats.org/officeDocument/2006/relationships/hyperlink" Target="https://playdevice.ru/product/223101/mp3-fm-modulator-ts-caf08-bluetooth-sdmicrosd-pult/" TargetMode="External"/><Relationship Id="rId_hyperlink_114" Type="http://schemas.openxmlformats.org/officeDocument/2006/relationships/hyperlink" Target="https://playdevice.ru/product/223919/mp3-fm-modulator-ts-caf11-bluetooth-sdmicrosd-pult/" TargetMode="External"/><Relationship Id="rId_hyperlink_115" Type="http://schemas.openxmlformats.org/officeDocument/2006/relationships/hyperlink" Target="https://playdevice.ru/product/228288/mp3-fm-modulator-ts-caf12-bluetooth-sdmicrosd-pult/" TargetMode="External"/><Relationship Id="rId_hyperlink_116" Type="http://schemas.openxmlformats.org/officeDocument/2006/relationships/hyperlink" Target="https://playdevice.ru/product/229437/mp3-fm-modulator-ts-caf13-bluetooth-sdmicrosd-pult/" TargetMode="External"/><Relationship Id="rId_hyperlink_117" Type="http://schemas.openxmlformats.org/officeDocument/2006/relationships/hyperlink" Target="https://playdevice.ru/product/238851/mp3-fm-modulator-ts-caf20-bluetoothusbpd/" TargetMode="External"/><Relationship Id="rId_hyperlink_118" Type="http://schemas.openxmlformats.org/officeDocument/2006/relationships/hyperlink" Target="https://playdevice.ru/product/238852/mp3-fm-modulator-ts-caf21-bluetooth-sdmicrosd-pult/" TargetMode="External"/><Relationship Id="rId_hyperlink_119" Type="http://schemas.openxmlformats.org/officeDocument/2006/relationships/hyperlink" Target="https://playdevice.ru/product/237410/mp3-fm-modulator-ts-caf22-bluetooth-sdmicrosd-pult/" TargetMode="External"/><Relationship Id="rId_hyperlink_120" Type="http://schemas.openxmlformats.org/officeDocument/2006/relationships/hyperlink" Target="https://playdevice.ru/product/238853/mp3-fm-modulator-ts-caf23-bluetoothusbpd/" TargetMode="External"/><Relationship Id="rId_hyperlink_121" Type="http://schemas.openxmlformats.org/officeDocument/2006/relationships/hyperlink" Target="https://playdevice.ru/product/222144/mp3-fm-modulator-x-13-bluetooth/" TargetMode="External"/><Relationship Id="rId_hyperlink_122" Type="http://schemas.openxmlformats.org/officeDocument/2006/relationships/hyperlink" Target="https://playdevice.ru/product/226017/mp3-fm-modulator-x-14-bluetooth/" TargetMode="External"/><Relationship Id="rId_hyperlink_123" Type="http://schemas.openxmlformats.org/officeDocument/2006/relationships/hyperlink" Target="https://playdevice.ru/product/223628/mp3-fm-modulator-x-21-bluetooth-aux-pult/" TargetMode="External"/><Relationship Id="rId_hyperlink_124" Type="http://schemas.openxmlformats.org/officeDocument/2006/relationships/hyperlink" Target="https://playdevice.ru/product/240690/avtomagnitola-energy-sound-1782e-bluetooth-2-usb-micro-aux-fm-pult/" TargetMode="External"/><Relationship Id="rId_hyperlink_125" Type="http://schemas.openxmlformats.org/officeDocument/2006/relationships/hyperlink" Target="https://playdevice.ru/product/240692/avtomagnitola-energy-sound-1784e-bluetooth-2-usb-micro-aux-fm-pult/" TargetMode="External"/><Relationship Id="rId_hyperlink_126" Type="http://schemas.openxmlformats.org/officeDocument/2006/relationships/hyperlink" Target="https://playdevice.ru/product/240693/avtomagnitola-energy-sound-1785e-bluetooth-2-usb-micro-aux-fm-pult/" TargetMode="External"/><Relationship Id="rId_hyperlink_127" Type="http://schemas.openxmlformats.org/officeDocument/2006/relationships/hyperlink" Target="https://playdevice.ru/product/240686/avtomagnitola-energy-sound-cdx-6302-bluetooth-usb-micro-aux-fm-pult/" TargetMode="External"/><Relationship Id="rId_hyperlink_128" Type="http://schemas.openxmlformats.org/officeDocument/2006/relationships/hyperlink" Target="https://playdevice.ru/product/240688/avtomagnitola-energy-sound-cdx-6304-bluetooth-usb-micro-aux-fm-pult/" TargetMode="External"/><Relationship Id="rId_hyperlink_129" Type="http://schemas.openxmlformats.org/officeDocument/2006/relationships/hyperlink" Target="https://playdevice.ru/product/236360/avtomagnitola-mrm-mr4010/" TargetMode="External"/><Relationship Id="rId_hyperlink_130" Type="http://schemas.openxmlformats.org/officeDocument/2006/relationships/hyperlink" Target="https://playdevice.ru/product/239298/avtomagnitola-dvuhdinovaya-mrm-a7230-sensornyy-displey-7bluetoothtfusbaux445vtdc-12visomulti-rul-s-golosovym-upravleniempult/" TargetMode="External"/><Relationship Id="rId_hyperlink_131" Type="http://schemas.openxmlformats.org/officeDocument/2006/relationships/hyperlink" Target="https://playdevice.ru/product/234380/mikrofon-dlya-dvuhdinovyh-avtomagnitol-mic20/" TargetMode="External"/><Relationship Id="rId_hyperlink_132" Type="http://schemas.openxmlformats.org/officeDocument/2006/relationships/hyperlink" Target="https://playdevice.ru/product/239974/akusticheskaya-sistema-avtomobilnaya-calceell-cb-504-d-13-sm-4-polosnaya-koaksial-150vt/" TargetMode="External"/><Relationship Id="rId_hyperlink_133" Type="http://schemas.openxmlformats.org/officeDocument/2006/relationships/hyperlink" Target="https://playdevice.ru/product/168356/akusticheskaya-sistema-avtomobilnaya-calceell-cb-504-d-13-sm-4-polosnaya-koaksial-150vt/" TargetMode="External"/><Relationship Id="rId_hyperlink_134" Type="http://schemas.openxmlformats.org/officeDocument/2006/relationships/hyperlink" Target="https://playdevice.ru/product/168358/akusticheskaya-sistema-avtomobilnaya-calceell-cp-653-d-16-sm-3-polosnaya-koaksial-180vt/" TargetMode="External"/><Relationship Id="rId_hyperlink_135" Type="http://schemas.openxmlformats.org/officeDocument/2006/relationships/hyperlink" Target="https://playdevice.ru/product/218761/akusticheskaya-sistema-avtomobilnaya-skylor-bs-1604-165sm-4-polosnye-koaksialnye-130vt-iz-2sht/" TargetMode="External"/><Relationship Id="rId_hyperlink_136" Type="http://schemas.openxmlformats.org/officeDocument/2006/relationships/hyperlink" Target="https://playdevice.ru/product/241384/akusticheskiy-komplekt-provodov-1500w-energy-power-my8/" TargetMode="External"/><Relationship Id="rId_hyperlink_137" Type="http://schemas.openxmlformats.org/officeDocument/2006/relationships/hyperlink" Target="https://playdevice.ru/product/223630/akusticheskiy-komplekt-provodov-pw8036/" TargetMode="External"/><Relationship Id="rId_hyperlink_138" Type="http://schemas.openxmlformats.org/officeDocument/2006/relationships/hyperlink" Target="https://playdevice.ru/product/237788/akusticheskiy-komplekt-provodov-5m-10ga-ts-cad06/" TargetMode="External"/><Relationship Id="rId_hyperlink_139" Type="http://schemas.openxmlformats.org/officeDocument/2006/relationships/hyperlink" Target="https://playdevice.ru/product/237786/akusticheskiy-komplekt-provodov-5m-6ga-ts-cad04/" TargetMode="External"/><Relationship Id="rId_hyperlink_140" Type="http://schemas.openxmlformats.org/officeDocument/2006/relationships/hyperlink" Target="https://playdevice.ru/product/237787/akusticheskiy-komplekt-provodov-5m-8ga-ts-cad05/" TargetMode="External"/><Relationship Id="rId_hyperlink_141" Type="http://schemas.openxmlformats.org/officeDocument/2006/relationships/hyperlink" Target="https://playdevice.ru/product/234386/akusticheskiy-komplekt-provodov-5m-md-02/" TargetMode="External"/><Relationship Id="rId_hyperlink_142" Type="http://schemas.openxmlformats.org/officeDocument/2006/relationships/hyperlink" Target="https://playdevice.ru/product/240233/predohranitel-dlya-avto-akustiki-anl-100a-derzhatel-kolba-komplekt-emaz-10410/" TargetMode="External"/><Relationship Id="rId_hyperlink_143" Type="http://schemas.openxmlformats.org/officeDocument/2006/relationships/hyperlink" Target="https://playdevice.ru/product/240232/predohranitel-dlya-avto-akustiki-anl-80a-derzhatel-kolba-komplekt-emaz-10480/" TargetMode="External"/><Relationship Id="rId_hyperlink_144" Type="http://schemas.openxmlformats.org/officeDocument/2006/relationships/hyperlink" Target="https://playdevice.ru/product/239276/predohranitel-dlya-avtoakustiki-8agu-12v-60a/" TargetMode="External"/><Relationship Id="rId_hyperlink_145" Type="http://schemas.openxmlformats.org/officeDocument/2006/relationships/hyperlink" Target="https://playdevice.ru/product/225804/evrorazem-iso-awh-0104-shtekery-otvetnaya-chast-konnektor-universalnyy-iz-2sht/" TargetMode="External"/><Relationship Id="rId_hyperlink_146" Type="http://schemas.openxmlformats.org/officeDocument/2006/relationships/hyperlink" Target="https://playdevice.ru/product/238679/evrorazem-iso-awh-0201-konnektor-universalnyy-iz-2sht/" TargetMode="External"/><Relationship Id="rId_hyperlink_147" Type="http://schemas.openxmlformats.org/officeDocument/2006/relationships/hyperlink" Target="https://playdevice.ru/product/238901/evrorazem-iso-awh-0204-konnektor-universalnyy-iz-2sht-premium/" TargetMode="External"/><Relationship Id="rId_hyperlink_148" Type="http://schemas.openxmlformats.org/officeDocument/2006/relationships/hyperlink" Target="https://playdevice.ru/product/178691/razem-dlya-avtomagnitoly-evro-iso-sdvoennoe-gnezdo-akustikapitanie-16-0502/" TargetMode="External"/><Relationship Id="rId_hyperlink_149" Type="http://schemas.openxmlformats.org/officeDocument/2006/relationships/hyperlink" Target="https://playdevice.ru/product/222305/avtomobilnyy-kompressor-30-lmin-140w-12v-15atm-14a-turbo-ke300tl/" TargetMode="External"/><Relationship Id="rId_hyperlink_150" Type="http://schemas.openxmlformats.org/officeDocument/2006/relationships/hyperlink" Target="https://playdevice.ru/product/125606/avtomobilnyy-kompressor-40-lmin-150w-12v-10atm-14a-turbo-ka580/" TargetMode="External"/><Relationship Id="rId_hyperlink_151" Type="http://schemas.openxmlformats.org/officeDocument/2006/relationships/hyperlink" Target="https://playdevice.ru/product/235887/brelok-dlya-signalizacii-lcd-scher-khan-m902/" TargetMode="External"/><Relationship Id="rId_hyperlink_152" Type="http://schemas.openxmlformats.org/officeDocument/2006/relationships/hyperlink" Target="https://playdevice.ru/product/170032/brelok-dlya-signalizacii-lcd-tomahawk-tw-9030/" TargetMode="External"/><Relationship Id="rId_hyperlink_153" Type="http://schemas.openxmlformats.org/officeDocument/2006/relationships/hyperlink" Target="https://playdevice.ru/product/159042/brelok-dlya-signalizacii-lcd-tomahawk-x5/" TargetMode="External"/><Relationship Id="rId_hyperlink_154" Type="http://schemas.openxmlformats.org/officeDocument/2006/relationships/hyperlink" Target="https://playdevice.ru/product/170029/brelok-dlya-signalizacii-starline-a9/" TargetMode="External"/><Relationship Id="rId_hyperlink_155" Type="http://schemas.openxmlformats.org/officeDocument/2006/relationships/hyperlink" Target="https://playdevice.ru/product/170030/brelok-dlya-signalizacii-starline-a91/" TargetMode="External"/><Relationship Id="rId_hyperlink_156" Type="http://schemas.openxmlformats.org/officeDocument/2006/relationships/hyperlink" Target="https://playdevice.ru/product/125843/brelok-dlya-signalizacii-starline-b9/" TargetMode="External"/><Relationship Id="rId_hyperlink_157" Type="http://schemas.openxmlformats.org/officeDocument/2006/relationships/hyperlink" Target="https://playdevice.ru/product/223674/chehol-brelka-signalizacii-scher-khan-iiivii-silikon/" TargetMode="External"/><Relationship Id="rId_hyperlink_158" Type="http://schemas.openxmlformats.org/officeDocument/2006/relationships/hyperlink" Target="https://playdevice.ru/product/223675/chehol-brelka-signalizacii-scher-khan-iv-silikon/" TargetMode="External"/><Relationship Id="rId_hyperlink_159" Type="http://schemas.openxmlformats.org/officeDocument/2006/relationships/hyperlink" Target="https://playdevice.ru/product/224850/chehol-brelka-signalizacii-scher-khan-vvi-silikon/" TargetMode="External"/><Relationship Id="rId_hyperlink_160" Type="http://schemas.openxmlformats.org/officeDocument/2006/relationships/hyperlink" Target="https://playdevice.ru/product/126457/chehol-brelka-signalizacii-starline-a6393/" TargetMode="External"/><Relationship Id="rId_hyperlink_161" Type="http://schemas.openxmlformats.org/officeDocument/2006/relationships/hyperlink" Target="https://playdevice.ru/product/236511/chehol-brelka-signalizacii-starline-a6393-silikon-krasnyy/" TargetMode="External"/><Relationship Id="rId_hyperlink_162" Type="http://schemas.openxmlformats.org/officeDocument/2006/relationships/hyperlink" Target="https://playdevice.ru/product/223678/chehol-brelka-signalizacii-starline-b62926494-silikon/" TargetMode="External"/><Relationship Id="rId_hyperlink_163" Type="http://schemas.openxmlformats.org/officeDocument/2006/relationships/hyperlink" Target="https://playdevice.ru/product/237560/chehol-brelka-signalizacii-starline-e-serii-silikon-krasnyy/" TargetMode="External"/><Relationship Id="rId_hyperlink_164" Type="http://schemas.openxmlformats.org/officeDocument/2006/relationships/hyperlink" Target="https://playdevice.ru/product/237561/chehol-brelka-signalizacii-starline-e-serii-silikon-siniy/" TargetMode="External"/><Relationship Id="rId_hyperlink_165" Type="http://schemas.openxmlformats.org/officeDocument/2006/relationships/hyperlink" Target="https://playdevice.ru/product/237562/chehol-brelka-signalizacii-starline-e-serii-silikon-chernyy/" TargetMode="External"/><Relationship Id="rId_hyperlink_166" Type="http://schemas.openxmlformats.org/officeDocument/2006/relationships/hyperlink" Target="https://playdevice.ru/product/229669/chehol-brelka-signalizacii-tomahawk-tw-70109000901090209030-silikon/" TargetMode="External"/><Relationship Id="rId_hyperlink_167" Type="http://schemas.openxmlformats.org/officeDocument/2006/relationships/hyperlink" Target="https://playdevice.ru/product/178586/chehol-brelka-signalizacii-tomahawk-tz-70109000901090209030-silikon/" TargetMode="External"/><Relationship Id="rId_hyperlink_168" Type="http://schemas.openxmlformats.org/officeDocument/2006/relationships/hyperlink" Target="https://playdevice.ru/product/171024/chehol-klyucha-zazhiganiya-vaz-2118-kalina-vaz-2190-granta-silikon/" TargetMode="External"/><Relationship Id="rId_hyperlink_169" Type="http://schemas.openxmlformats.org/officeDocument/2006/relationships/hyperlink" Target="https://playdevice.ru/product/136010/pult-dlya-vorot-shlagbauma-2-knopki-staticheskiy-kod-433-mgc-27a/" TargetMode="External"/><Relationship Id="rId_hyperlink_170" Type="http://schemas.openxmlformats.org/officeDocument/2006/relationships/hyperlink" Target="https://playdevice.ru/product/224892/pult-dlya-vorot-shlagbauma-2-knopki-staticheskiy-kod-43392mgc-came-top-432ev-ot-cas07/" TargetMode="External"/><Relationship Id="rId_hyperlink_171" Type="http://schemas.openxmlformats.org/officeDocument/2006/relationships/hyperlink" Target="https://playdevice.ru/product/222451/pult-dlya-vorot-shlagbauma-4-knopki-dinamicheskiy-i-staticheskiy-kod-280-86835-mgc-2032/" TargetMode="External"/><Relationship Id="rId_hyperlink_172" Type="http://schemas.openxmlformats.org/officeDocument/2006/relationships/hyperlink" Target="https://playdevice.ru/product/136011/pult-dlya-vorot-shlagbauma-4-knopki-dinamicheskiy-kod-433-mgc-27a/" TargetMode="External"/><Relationship Id="rId_hyperlink_173" Type="http://schemas.openxmlformats.org/officeDocument/2006/relationships/hyperlink" Target="https://playdevice.ru/product/136936/pult-dlya-vorot-shlagbauma-4-knopki-dinamicheskiy-kod-433-mgc-27a-metall-doorhan/" TargetMode="External"/><Relationship Id="rId_hyperlink_174" Type="http://schemas.openxmlformats.org/officeDocument/2006/relationships/hyperlink" Target="https://playdevice.ru/product/236901/pult-dlya-vorot-shlagbauma-4-knopki-kopirovanie-staticheskih-klyuchey-433-mgc-an-motors-at-4/" TargetMode="External"/><Relationship Id="rId_hyperlink_175" Type="http://schemas.openxmlformats.org/officeDocument/2006/relationships/hyperlink" Target="https://playdevice.ru/product/224236/pult-dlya-vorot-shlagbauma-4-knopki-kopirovanie-staticheskih-klyuchey-433-mgc-apollo-jast-jolly/" TargetMode="External"/><Relationship Id="rId_hyperlink_176" Type="http://schemas.openxmlformats.org/officeDocument/2006/relationships/hyperlink" Target="https://playdevice.ru/product/231889/pult-dlya-vorot-shlagbauma-4-knopki-kopirovanie-staticheskih-klyuchey-433-mgc-apollo-jast-joy/" TargetMode="External"/><Relationship Id="rId_hyperlink_177" Type="http://schemas.openxmlformats.org/officeDocument/2006/relationships/hyperlink" Target="https://playdevice.ru/product/230406/pult-dlya-vorot-shlagbauma-4-knopki-staticheskiy-kod-433-mgc-27a/" TargetMode="External"/><Relationship Id="rId_hyperlink_178" Type="http://schemas.openxmlformats.org/officeDocument/2006/relationships/hyperlink" Target="https://playdevice.ru/product/143952/pult-dlya-vorot-shlagbauma-4-knopki-staticheskiy-kod-433-mgc-27a/" TargetMode="External"/><Relationship Id="rId_hyperlink_179" Type="http://schemas.openxmlformats.org/officeDocument/2006/relationships/hyperlink" Target="https://playdevice.ru/product/237728/ustroystvo-pusko-zaryadnoe-avtonomnoe-buster-tds-ts-cau53-chernyy/" TargetMode="External"/><Relationship Id="rId_hyperlink_180" Type="http://schemas.openxmlformats.org/officeDocument/2006/relationships/hyperlink" Target="https://playdevice.ru/product/167313/kamera-zadnego-vida-420tvl-ip66-12v-parkovochnye-linii-ts-cav03/" TargetMode="External"/><Relationship Id="rId_hyperlink_181" Type="http://schemas.openxmlformats.org/officeDocument/2006/relationships/hyperlink" Target="https://playdevice.ru/product/236377/kamera-zadnego-vida-420tvl-ip66-12v-parkovochnye-linii-matrica-3003/" TargetMode="External"/><Relationship Id="rId_hyperlink_182" Type="http://schemas.openxmlformats.org/officeDocument/2006/relationships/hyperlink" Target="https://playdevice.ru/product/235797/kamera-zadnego-vida-500tvl-ip66-12v-4pin-parkovochnye-linii-ts-cav25/" TargetMode="External"/><Relationship Id="rId_hyperlink_183" Type="http://schemas.openxmlformats.org/officeDocument/2006/relationships/hyperlink" Target="https://playdevice.ru/product/235796/kamera-zadnego-vida-600tvl-ip66-12v-4pin-parkovochnye-linii-ts-cav24/" TargetMode="External"/><Relationship Id="rId_hyperlink_184" Type="http://schemas.openxmlformats.org/officeDocument/2006/relationships/hyperlink" Target="https://playdevice.ru/product/229442/kamera-zadnego-vida-600tvl-ip66-12v-parkovochnye-linii-ts-cav20/" TargetMode="External"/><Relationship Id="rId_hyperlink_185" Type="http://schemas.openxmlformats.org/officeDocument/2006/relationships/hyperlink" Target="https://playdevice.ru/product/232539/kamera-zadnego-vida-600tvl-ip66-12v-parkovochnye-linii-razem-jack-dlya-videoregistratorov/" TargetMode="External"/><Relationship Id="rId_hyperlink_186" Type="http://schemas.openxmlformats.org/officeDocument/2006/relationships/hyperlink" Target="https://playdevice.ru/product/127659/kamera-zadnego-vida-had-49-19201080-2mr-ip66-12v/" TargetMode="External"/><Relationship Id="rId_hyperlink_187" Type="http://schemas.openxmlformats.org/officeDocument/2006/relationships/hyperlink" Target="https://playdevice.ru/product/234934/kamera-zadnego-vida-universalnaya-babochka-nakladnaya-kruglaya-7/" TargetMode="External"/><Relationship Id="rId_hyperlink_188" Type="http://schemas.openxmlformats.org/officeDocument/2006/relationships/hyperlink" Target="https://playdevice.ru/product/234937/kamera-zadnego-vida-universalnaya-s-podsvetkoy-12-diodov-na-kronshteyne-kvadratnaya/" TargetMode="External"/><Relationship Id="rId_hyperlink_189" Type="http://schemas.openxmlformats.org/officeDocument/2006/relationships/hyperlink" Target="https://playdevice.ru/product/233452/kamera-zadnego-vida-universalnaya-s-podsvetkoy-8-diodov-kruglaya/" TargetMode="External"/><Relationship Id="rId_hyperlink_190" Type="http://schemas.openxmlformats.org/officeDocument/2006/relationships/hyperlink" Target="https://playdevice.ru/product/167341/monitor-avtomobilnyy-43-na-nozhke/" TargetMode="External"/><Relationship Id="rId_hyperlink_191" Type="http://schemas.openxmlformats.org/officeDocument/2006/relationships/hyperlink" Target="https://playdevice.ru/product/167342/monitor-avtomobilnyy-43-skladnoy/" TargetMode="External"/><Relationship Id="rId_hyperlink_192" Type="http://schemas.openxmlformats.org/officeDocument/2006/relationships/hyperlink" Target="https://playdevice.ru/product/135533/razvetvitel-prikurivatelya-avs-1224-na-2-vyhoda-cs203/" TargetMode="External"/><Relationship Id="rId_hyperlink_193" Type="http://schemas.openxmlformats.org/officeDocument/2006/relationships/hyperlink" Target="https://playdevice.ru/product/190978/razvetvitel-prikurivatelya-avs-1224-na-2-vyhoda-cs204-so-svetodiodnoy-podsvetkoy/" TargetMode="External"/><Relationship Id="rId_hyperlink_194" Type="http://schemas.openxmlformats.org/officeDocument/2006/relationships/hyperlink" Target="https://playdevice.ru/product/191851/razvetvitel-prikurivatelya-avs-1224-na-2-vyhoda-cs205-so-svetodiodnoy-podsvetkoy/" TargetMode="External"/><Relationship Id="rId_hyperlink_195" Type="http://schemas.openxmlformats.org/officeDocument/2006/relationships/hyperlink" Target="https://playdevice.ru/product/122116/razvetvitel-prikurivatelya-avs-1224-na-2-vyhoda2usb-cs230u/" TargetMode="External"/><Relationship Id="rId_hyperlink_196" Type="http://schemas.openxmlformats.org/officeDocument/2006/relationships/hyperlink" Target="https://playdevice.ru/product/190979/razvetvitel-prikurivatelya-avs-1224-na-2-vyhodausb-port-cs212u-so-svetodiodnoy-podsvetkoy/" TargetMode="External"/><Relationship Id="rId_hyperlink_197" Type="http://schemas.openxmlformats.org/officeDocument/2006/relationships/hyperlink" Target="https://playdevice.ru/product/190980/razvetvitel-prikurivatelya-avs-1224-na-2-vyhodausb-cs213u/" TargetMode="External"/><Relationship Id="rId_hyperlink_198" Type="http://schemas.openxmlformats.org/officeDocument/2006/relationships/hyperlink" Target="https://playdevice.ru/product/143940/razvetvitel-prikurivatelya-avs-1224-na-3-vyhoda2usb-cs316/" TargetMode="External"/><Relationship Id="rId_hyperlink_199" Type="http://schemas.openxmlformats.org/officeDocument/2006/relationships/hyperlink" Target="https://playdevice.ru/product/135535/razvetvitel-prikurivatelya-avs-1224-na-3-vyhodausb-port-cs311u/" TargetMode="External"/><Relationship Id="rId_hyperlink_200" Type="http://schemas.openxmlformats.org/officeDocument/2006/relationships/hyperlink" Target="https://playdevice.ru/product/175170/razvetvitel-prikurivatelya-avs-1224-na-3-vyhodausb-port-cs317u/" TargetMode="External"/><Relationship Id="rId_hyperlink_201" Type="http://schemas.openxmlformats.org/officeDocument/2006/relationships/hyperlink" Target="https://playdevice.ru/product/190981/razvetvitel-prikurivatelya-avs-1224-na-3-vyhodausb-cs314u/" TargetMode="External"/><Relationship Id="rId_hyperlink_202" Type="http://schemas.openxmlformats.org/officeDocument/2006/relationships/hyperlink" Target="https://playdevice.ru/product/221696/razvetvitel-prikurivatelya-dream-a808-2-gnezda-2-usb/" TargetMode="External"/><Relationship Id="rId_hyperlink_203" Type="http://schemas.openxmlformats.org/officeDocument/2006/relationships/hyperlink" Target="https://playdevice.ru/product/225389/razvetvitel-prikurivatelya-dream-wf-096-3-gnezda-usb/" TargetMode="External"/><Relationship Id="rId_hyperlink_204" Type="http://schemas.openxmlformats.org/officeDocument/2006/relationships/hyperlink" Target="https://playdevice.ru/product/225385/razvetvitel-prikurivatelya-dream-wf-0963-3-gnezda-2-usb/" TargetMode="External"/><Relationship Id="rId_hyperlink_205" Type="http://schemas.openxmlformats.org/officeDocument/2006/relationships/hyperlink" Target="https://playdevice.ru/product/152440/razvetvitel-prikurivatelya-in-car-1224-na-4-gnezda2usb-wf-4008-le/" TargetMode="External"/><Relationship Id="rId_hyperlink_206" Type="http://schemas.openxmlformats.org/officeDocument/2006/relationships/hyperlink" Target="https://playdevice.ru/product/160777/razvetvitel-prikurivatelya-olesson-wf-1505-na-shnure-3-gnezda-2-usb-na-1200-ma/" TargetMode="External"/><Relationship Id="rId_hyperlink_207" Type="http://schemas.openxmlformats.org/officeDocument/2006/relationships/hyperlink" Target="https://playdevice.ru/product/158907/razvetvitel-prikurivatelya-olesson-wf-1519-na-shnure-3-gnezda/" TargetMode="External"/><Relationship Id="rId_hyperlink_208" Type="http://schemas.openxmlformats.org/officeDocument/2006/relationships/hyperlink" Target="https://playdevice.ru/product/152116/razvetvitel-prikurivatelya-olesson-wf-1520-na-nozhke-3-gnezda/" TargetMode="External"/><Relationship Id="rId_hyperlink_209" Type="http://schemas.openxmlformats.org/officeDocument/2006/relationships/hyperlink" Target="https://playdevice.ru/product/158502/razvetvitel-prikurivatelya-olesson-wf-1521-na-shnure-3gnezda/" TargetMode="External"/><Relationship Id="rId_hyperlink_210" Type="http://schemas.openxmlformats.org/officeDocument/2006/relationships/hyperlink" Target="https://playdevice.ru/product/145061/razvetvitel-prikurivatelya-olesson-wf-1526-na-nozhke-i-shnure-3-gnezda-1-usb-na-1200ma/" TargetMode="External"/><Relationship Id="rId_hyperlink_211" Type="http://schemas.openxmlformats.org/officeDocument/2006/relationships/hyperlink" Target="https://playdevice.ru/product/167102/razvetvitel-prikurivatelya-olesson-wf-1631-na-shnure-2-gnezda-1-usb-na-1200ma/" TargetMode="External"/><Relationship Id="rId_hyperlink_212" Type="http://schemas.openxmlformats.org/officeDocument/2006/relationships/hyperlink" Target="https://playdevice.ru/product/145064/razvetvitel-prikurivatelya-olesson-wf-1632-na-schnure-3-gnezda/" TargetMode="External"/><Relationship Id="rId_hyperlink_213" Type="http://schemas.openxmlformats.org/officeDocument/2006/relationships/hyperlink" Target="https://playdevice.ru/product/158503/razvetvitel-prikurivatelya-olesson-wf-1642-na-shnure-2-gnezda-1-usb-na-1000ma/" TargetMode="External"/><Relationship Id="rId_hyperlink_214" Type="http://schemas.openxmlformats.org/officeDocument/2006/relationships/hyperlink" Target="https://playdevice.ru/product/158504/razvetvitel-prikurivatelya-olesson-wf-1643-na-nozhke-2-gnezda/" TargetMode="External"/><Relationship Id="rId_hyperlink_215" Type="http://schemas.openxmlformats.org/officeDocument/2006/relationships/hyperlink" Target="https://playdevice.ru/product/158505/razvetvitel-prikurivatelya-olesson-wf-1644-na-shnure-2-gnezda/" TargetMode="External"/><Relationship Id="rId_hyperlink_216" Type="http://schemas.openxmlformats.org/officeDocument/2006/relationships/hyperlink" Target="https://playdevice.ru/product/238447/razvetvitel-prikurivatelya-olesson-wf-1647-na-shnure-2-gnezda-2-usb/" TargetMode="External"/><Relationship Id="rId_hyperlink_217" Type="http://schemas.openxmlformats.org/officeDocument/2006/relationships/hyperlink" Target="https://playdevice.ru/product/131073/razvetvitel-prikurivatelya-td-302-ts-cau17-shnur-vhod-12b-2-vyhoda-12b/" TargetMode="External"/><Relationship Id="rId_hyperlink_218" Type="http://schemas.openxmlformats.org/officeDocument/2006/relationships/hyperlink" Target="https://playdevice.ru/product/128616/udlinitel-perehodnik-2-krokodila-predohranitel-3a-15m-ap-05-td-61/" TargetMode="External"/><Relationship Id="rId_hyperlink_219" Type="http://schemas.openxmlformats.org/officeDocument/2006/relationships/hyperlink" Target="https://playdevice.ru/product/238829/udlinitel-avtomobilnogo-prikurivatelya-shteker-gnezdo-prikurivatelya-predohranitel-20a-dlina-36m-ar-06/" TargetMode="External"/><Relationship Id="rId_hyperlink_220" Type="http://schemas.openxmlformats.org/officeDocument/2006/relationships/hyperlink" Target="https://playdevice.ru/product/236902/udlinitel-perehodnik-2-krokodila-gnezdo-prikurivatelya-ne-razbornyy-wf4-ap-04/" TargetMode="External"/><Relationship Id="rId_hyperlink_221" Type="http://schemas.openxmlformats.org/officeDocument/2006/relationships/hyperlink" Target="https://playdevice.ru/product/234166/avtovizitka-dream-jk-297-plus-chernyy/" TargetMode="External"/><Relationship Id="rId_hyperlink_222" Type="http://schemas.openxmlformats.org/officeDocument/2006/relationships/hyperlink" Target="https://playdevice.ru/product/240135/avtovizitka-parkovochnaya-cr008-s-nomerom-telefona-serebro/" TargetMode="External"/><Relationship Id="rId_hyperlink_223" Type="http://schemas.openxmlformats.org/officeDocument/2006/relationships/hyperlink" Target="https://playdevice.ru/product/240134/avtovizitka-parkovochnaya-cr008-s-nomerom-telefona-chernaya/" TargetMode="External"/><Relationship Id="rId_hyperlink_224" Type="http://schemas.openxmlformats.org/officeDocument/2006/relationships/hyperlink" Target="https://playdevice.ru/product/237913/avtovizitka-parkovochnaya-s-nomerom-telefona-nabornaya-skladnaya-chernaya/" TargetMode="External"/><Relationship Id="rId_hyperlink_225" Type="http://schemas.openxmlformats.org/officeDocument/2006/relationships/hyperlink" Target="https://playdevice.ru/product/165735/nakleyka-znak-tufelka-naruzh/" TargetMode="External"/><Relationship Id="rId_hyperlink_226" Type="http://schemas.openxmlformats.org/officeDocument/2006/relationships/hyperlink" Target="https://playdevice.ru/product/165737/nakleyka-rebenok-v-mashine/" TargetMode="External"/><Relationship Id="rId_hyperlink_227" Type="http://schemas.openxmlformats.org/officeDocument/2006/relationships/hyperlink" Target="https://playdevice.ru/product/165736/nakleyka-rebenok-v-mashine-chernaya-na-zheltom-fone/" TargetMode="External"/><Relationship Id="rId_hyperlink_228" Type="http://schemas.openxmlformats.org/officeDocument/2006/relationships/hyperlink" Target="https://playdevice.ru/product/236150/derzhatel-plansheta-na-podgolovnik-universalnyy-3q-7-101/" TargetMode="External"/><Relationship Id="rId_hyperlink_229" Type="http://schemas.openxmlformats.org/officeDocument/2006/relationships/hyperlink" Target="https://playdevice.ru/product/163450/derzhatel-mobilnogo-telefona-avs-ah-1501-m-magnitnyy-na-deflektor/" TargetMode="External"/><Relationship Id="rId_hyperlink_230" Type="http://schemas.openxmlformats.org/officeDocument/2006/relationships/hyperlink" Target="https://playdevice.ru/product/144696/derzhatel-mobilnogo-telefona-avs-ah-1703m-magnitnyy-na-deflektor/" TargetMode="External"/><Relationship Id="rId_hyperlink_231" Type="http://schemas.openxmlformats.org/officeDocument/2006/relationships/hyperlink" Target="https://playdevice.ru/product/171843/derzhatel-mobilnogo-telefona-avs-ah-1709m-magnitnyy-gibkaya-nozhka/" TargetMode="External"/><Relationship Id="rId_hyperlink_232" Type="http://schemas.openxmlformats.org/officeDocument/2006/relationships/hyperlink" Target="https://playdevice.ru/product/171844/derzhatel-mobilnogo-telefona-avs-ah-1710m-magnitnyy/" TargetMode="External"/><Relationship Id="rId_hyperlink_233" Type="http://schemas.openxmlformats.org/officeDocument/2006/relationships/hyperlink" Target="https://playdevice.ru/product/222302/derzhatel-mobilnogo-telefona-avs-ah-1904m-magnitnyy/" TargetMode="External"/><Relationship Id="rId_hyperlink_234" Type="http://schemas.openxmlformats.org/officeDocument/2006/relationships/hyperlink" Target="https://playdevice.ru/product/222304/derzhatel-mobilnogo-telefona-avs-ah-1905m-magnitnyy/" TargetMode="External"/><Relationship Id="rId_hyperlink_235" Type="http://schemas.openxmlformats.org/officeDocument/2006/relationships/hyperlink" Target="https://playdevice.ru/product/222303/derzhatel-mobilnogo-telefona-avs-ah-1906m-magnitnyy/" TargetMode="External"/><Relationship Id="rId_hyperlink_236" Type="http://schemas.openxmlformats.org/officeDocument/2006/relationships/hyperlink" Target="https://playdevice.ru/product/220228/derzhatel-mobilnogo-telefona-borofone-bh12-magnitnyy-chernyy/" TargetMode="External"/><Relationship Id="rId_hyperlink_237" Type="http://schemas.openxmlformats.org/officeDocument/2006/relationships/hyperlink" Target="https://playdevice.ru/product/221215/derzhatel-mobilnogo-telefona-borofone-bh14-magnitnyy-chernyy/" TargetMode="External"/><Relationship Id="rId_hyperlink_238" Type="http://schemas.openxmlformats.org/officeDocument/2006/relationships/hyperlink" Target="https://playdevice.ru/product/220229/derzhatel-mobilnogo-telefona-borofone-bh17-ice-jade-magnitnyy-chernyy/" TargetMode="External"/><Relationship Id="rId_hyperlink_239" Type="http://schemas.openxmlformats.org/officeDocument/2006/relationships/hyperlink" Target="https://playdevice.ru/product/223756/derzhatel-mobilnogo-telefona-borofone-bh21-magnitnyy-chernyy/" TargetMode="External"/><Relationship Id="rId_hyperlink_240" Type="http://schemas.openxmlformats.org/officeDocument/2006/relationships/hyperlink" Target="https://playdevice.ru/product/234234/derzhatel-mobilnogo-telefona-borofone-bh32-magnitnyy-chernyy/" TargetMode="External"/><Relationship Id="rId_hyperlink_241" Type="http://schemas.openxmlformats.org/officeDocument/2006/relationships/hyperlink" Target="https://playdevice.ru/product/234236/derzhatel-mobilnogo-telefona-borofone-bh37-magnitnyy-chernyy/" TargetMode="External"/><Relationship Id="rId_hyperlink_242" Type="http://schemas.openxmlformats.org/officeDocument/2006/relationships/hyperlink" Target="https://playdevice.ru/product/234237/derzhatel-mobilnogo-telefona-borofone-bh39-chernyy/" TargetMode="External"/><Relationship Id="rId_hyperlink_243" Type="http://schemas.openxmlformats.org/officeDocument/2006/relationships/hyperlink" Target="https://playdevice.ru/product/234233/derzhatel-mobilnogo-telefona-borofone-bh41-magnitnyy-chernyy/" TargetMode="External"/><Relationship Id="rId_hyperlink_244" Type="http://schemas.openxmlformats.org/officeDocument/2006/relationships/hyperlink" Target="https://playdevice.ru/product/232379/derzhatel-mobilnogo-telefona-borofone-bh44-magnitnyy-serebro/" TargetMode="External"/><Relationship Id="rId_hyperlink_245" Type="http://schemas.openxmlformats.org/officeDocument/2006/relationships/hyperlink" Target="https://playdevice.ru/product/218685/derzhatel-mobilnogo-telefona-borofone-bh5-magnitnyy-chernyy/" TargetMode="External"/><Relationship Id="rId_hyperlink_246" Type="http://schemas.openxmlformats.org/officeDocument/2006/relationships/hyperlink" Target="https://playdevice.ru/product/226074/derzhatel-mobilnogo-telefona-borofone-bh6-magnitnyy-serebro/" TargetMode="External"/><Relationship Id="rId_hyperlink_247" Type="http://schemas.openxmlformats.org/officeDocument/2006/relationships/hyperlink" Target="https://playdevice.ru/product/237695/derzhatel-mobilnogo-telefona-borofone-bh67-magnitnyy-chernyy/" TargetMode="External"/><Relationship Id="rId_hyperlink_248" Type="http://schemas.openxmlformats.org/officeDocument/2006/relationships/hyperlink" Target="https://playdevice.ru/product/231947/derzhatel-mobilnogo-telefona-borofone-bh7-magnitnyy-chernyy/" TargetMode="External"/><Relationship Id="rId_hyperlink_249" Type="http://schemas.openxmlformats.org/officeDocument/2006/relationships/hyperlink" Target="https://playdevice.ru/product/221847/derzhatel-mobilnogo-telefona-borofone-bh8-magnitnyy-serebro/" TargetMode="External"/><Relationship Id="rId_hyperlink_250" Type="http://schemas.openxmlformats.org/officeDocument/2006/relationships/hyperlink" Target="https://playdevice.ru/product/221217/derzhatel-mobilnogo-telefona-borofone-bh8-magnitnyy-chernyy/" TargetMode="External"/><Relationship Id="rId_hyperlink_251" Type="http://schemas.openxmlformats.org/officeDocument/2006/relationships/hyperlink" Target="https://playdevice.ru/product/240542/derzhatel-mobilnogo-telefona-borofone-bh89-na-topedu-magnitnyy-chernyy/" TargetMode="External"/><Relationship Id="rId_hyperlink_252" Type="http://schemas.openxmlformats.org/officeDocument/2006/relationships/hyperlink" Target="https://playdevice.ru/product/241716/derzhatel-mobilnogo-telefona-dream-ch112-magnitnyy/" TargetMode="External"/><Relationship Id="rId_hyperlink_253" Type="http://schemas.openxmlformats.org/officeDocument/2006/relationships/hyperlink" Target="https://playdevice.ru/product/241718/derzhatel-mobilnogo-telefona-dream-ch116-magnitnyy/" TargetMode="External"/><Relationship Id="rId_hyperlink_254" Type="http://schemas.openxmlformats.org/officeDocument/2006/relationships/hyperlink" Target="https://playdevice.ru/product/240668/derzhatel-mobilnogo-telefona-dream-ch119-magnitnyy/" TargetMode="External"/><Relationship Id="rId_hyperlink_255" Type="http://schemas.openxmlformats.org/officeDocument/2006/relationships/hyperlink" Target="https://playdevice.ru/product/218690/derzhatel-mobilnogo-telefona-dream-cm20-magnitnyy-chernyy/" TargetMode="External"/><Relationship Id="rId_hyperlink_256" Type="http://schemas.openxmlformats.org/officeDocument/2006/relationships/hyperlink" Target="https://playdevice.ru/product/233058/derzhatel-mobilnogo-telefona-dream-d3-magnitnyy/" TargetMode="External"/><Relationship Id="rId_hyperlink_257" Type="http://schemas.openxmlformats.org/officeDocument/2006/relationships/hyperlink" Target="https://playdevice.ru/product/233342/derzhatel-mobilnogo-telefona-dream-d4-magnitnyy/" TargetMode="External"/><Relationship Id="rId_hyperlink_258" Type="http://schemas.openxmlformats.org/officeDocument/2006/relationships/hyperlink" Target="https://playdevice.ru/product/233343/derzhatel-mobilnogo-telefona-dream-d5-magnitnyy/" TargetMode="External"/><Relationship Id="rId_hyperlink_259" Type="http://schemas.openxmlformats.org/officeDocument/2006/relationships/hyperlink" Target="https://playdevice.ru/product/220868/derzhatel-mobilnogo-telefona-dream-g158-magnitnyy/" TargetMode="External"/><Relationship Id="rId_hyperlink_260" Type="http://schemas.openxmlformats.org/officeDocument/2006/relationships/hyperlink" Target="https://playdevice.ru/product/220869/derzhatel-mobilnogo-telefona-dream-jhd159-magnitnyy/" TargetMode="External"/><Relationship Id="rId_hyperlink_261" Type="http://schemas.openxmlformats.org/officeDocument/2006/relationships/hyperlink" Target="https://playdevice.ru/product/221157/derzhatel-mobilnogo-telefona-dream-jhd307/" TargetMode="External"/><Relationship Id="rId_hyperlink_262" Type="http://schemas.openxmlformats.org/officeDocument/2006/relationships/hyperlink" Target="https://playdevice.ru/product/230641/derzhatel-mobilnogo-telefona-dream-jhd52-belyy-magnitnyy/" TargetMode="External"/><Relationship Id="rId_hyperlink_263" Type="http://schemas.openxmlformats.org/officeDocument/2006/relationships/hyperlink" Target="https://playdevice.ru/product/241715/derzhatel-mobilnogo-telefona-dream-jhd52-chernyy-magnitnyy/" TargetMode="External"/><Relationship Id="rId_hyperlink_264" Type="http://schemas.openxmlformats.org/officeDocument/2006/relationships/hyperlink" Target="https://playdevice.ru/product/230308/derzhatel-mobilnogo-telefona-dream-kt-334-magnitnyy/" TargetMode="External"/><Relationship Id="rId_hyperlink_265" Type="http://schemas.openxmlformats.org/officeDocument/2006/relationships/hyperlink" Target="https://playdevice.ru/product/231886/derzhatel-mobilnogo-telefona-dream-kt216-magnitnyy/" TargetMode="External"/><Relationship Id="rId_hyperlink_266" Type="http://schemas.openxmlformats.org/officeDocument/2006/relationships/hyperlink" Target="https://playdevice.ru/product/224548/derzhatel-mobilnogo-telefona-dream-mg30-magnitnyy/" TargetMode="External"/><Relationship Id="rId_hyperlink_267" Type="http://schemas.openxmlformats.org/officeDocument/2006/relationships/hyperlink" Target="https://playdevice.ru/product/217286/derzhatel-mobilnogo-telefona-dream-mm14-magnitnyy/" TargetMode="External"/><Relationship Id="rId_hyperlink_268" Type="http://schemas.openxmlformats.org/officeDocument/2006/relationships/hyperlink" Target="https://playdevice.ru/product/222793/derzhatel-mobilnogo-telefona-dream-rd03-magnitnyy/" TargetMode="External"/><Relationship Id="rId_hyperlink_269" Type="http://schemas.openxmlformats.org/officeDocument/2006/relationships/hyperlink" Target="https://playdevice.ru/product/230313/derzhatel-mobilnogo-telefona-dream-xp-344-magnitnyy/" TargetMode="External"/><Relationship Id="rId_hyperlink_270" Type="http://schemas.openxmlformats.org/officeDocument/2006/relationships/hyperlink" Target="https://playdevice.ru/product/230314/derzhatel-mobilnogo-telefona-dream-xp-345-magnitnyy/" TargetMode="External"/><Relationship Id="rId_hyperlink_271" Type="http://schemas.openxmlformats.org/officeDocument/2006/relationships/hyperlink" Target="https://playdevice.ru/product/230643/derzhatel-mobilnogo-telefona-dream-xp703-magnitnyy/" TargetMode="External"/><Relationship Id="rId_hyperlink_272" Type="http://schemas.openxmlformats.org/officeDocument/2006/relationships/hyperlink" Target="https://playdevice.ru/product/231074/derzhatel-mobilnogo-telefona-dream-xp704-magnitnyy/" TargetMode="External"/><Relationship Id="rId_hyperlink_273" Type="http://schemas.openxmlformats.org/officeDocument/2006/relationships/hyperlink" Target="https://playdevice.ru/product/230644/derzhatel-mobilnogo-telefona-dream-xp705-magnitnyy/" TargetMode="External"/><Relationship Id="rId_hyperlink_274" Type="http://schemas.openxmlformats.org/officeDocument/2006/relationships/hyperlink" Target="https://playdevice.ru/product/230645/derzhatel-mobilnogo-telefona-dream-xp706-magnitnyy/" TargetMode="External"/><Relationship Id="rId_hyperlink_275" Type="http://schemas.openxmlformats.org/officeDocument/2006/relationships/hyperlink" Target="https://playdevice.ru/product/230640/derzhatel-mobilnogo-telefona-dream-xp707-magnitnyy/" TargetMode="External"/><Relationship Id="rId_hyperlink_276" Type="http://schemas.openxmlformats.org/officeDocument/2006/relationships/hyperlink" Target="https://playdevice.ru/product/233915/derzhatel-mobilnogo-telefona-exployd-ex-h-719-serebro/" TargetMode="External"/><Relationship Id="rId_hyperlink_277" Type="http://schemas.openxmlformats.org/officeDocument/2006/relationships/hyperlink" Target="https://playdevice.ru/product/233914/derzhatel-mobilnogo-telefona-exployd-ex-h-720-rozovoe-zoloto/" TargetMode="External"/><Relationship Id="rId_hyperlink_278" Type="http://schemas.openxmlformats.org/officeDocument/2006/relationships/hyperlink" Target="https://playdevice.ru/product/240544/derzhatel-mobilnogo-telefona-hoco-ca102-na-vohduhovod-magnitnyy-chernyy/" TargetMode="External"/><Relationship Id="rId_hyperlink_279" Type="http://schemas.openxmlformats.org/officeDocument/2006/relationships/hyperlink" Target="https://playdevice.ru/product/236687/derzhatel-mobilnogo-telefona-hoco-ca111-chernyy/" TargetMode="External"/><Relationship Id="rId_hyperlink_280" Type="http://schemas.openxmlformats.org/officeDocument/2006/relationships/hyperlink" Target="https://playdevice.ru/product/158920/derzhatel-mobilnogo-telefona-hoco-ca3-magnitnyy-chernyy/" TargetMode="External"/><Relationship Id="rId_hyperlink_281" Type="http://schemas.openxmlformats.org/officeDocument/2006/relationships/hyperlink" Target="https://playdevice.ru/product/221742/derzhatel-mobilnogo-telefona-hoco-ca36-plus-magnitnyy-serebro/" TargetMode="External"/><Relationship Id="rId_hyperlink_282" Type="http://schemas.openxmlformats.org/officeDocument/2006/relationships/hyperlink" Target="https://playdevice.ru/product/219799/derzhatel-mobilnogo-telefona-hoco-ca37-molotok-nozh-belyy/" TargetMode="External"/><Relationship Id="rId_hyperlink_283" Type="http://schemas.openxmlformats.org/officeDocument/2006/relationships/hyperlink" Target="https://playdevice.ru/product/217262/derzhatel-mobilnogo-telefona-hoco-ca37-molotok-nozh-chernyy/" TargetMode="External"/><Relationship Id="rId_hyperlink_284" Type="http://schemas.openxmlformats.org/officeDocument/2006/relationships/hyperlink" Target="https://playdevice.ru/product/229230/derzhatel-mobilnogo-telefona-hoco-ca66-magnitnyy-chernyy/" TargetMode="External"/><Relationship Id="rId_hyperlink_285" Type="http://schemas.openxmlformats.org/officeDocument/2006/relationships/hyperlink" Target="https://playdevice.ru/product/231949/derzhatel-mobilnogo-telefona-hoco-ca69-chernyy/" TargetMode="External"/><Relationship Id="rId_hyperlink_286" Type="http://schemas.openxmlformats.org/officeDocument/2006/relationships/hyperlink" Target="https://playdevice.ru/product/234740/derzhatel-mobilnogo-telefona-hoco-ca81-chernyy/" TargetMode="External"/><Relationship Id="rId_hyperlink_287" Type="http://schemas.openxmlformats.org/officeDocument/2006/relationships/hyperlink" Target="https://playdevice.ru/product/231951/derzhatel-mobilnogo-telefona-hoco-ca88-chernyy/" TargetMode="External"/><Relationship Id="rId_hyperlink_288" Type="http://schemas.openxmlformats.org/officeDocument/2006/relationships/hyperlink" Target="https://playdevice.ru/product/241790/derzhatel-mobilnogo-telefona-hoco-h1-seryy/" TargetMode="External"/><Relationship Id="rId_hyperlink_289" Type="http://schemas.openxmlformats.org/officeDocument/2006/relationships/hyperlink" Target="https://playdevice.ru/product/240545/derzhatel-mobilnogo-telefona-hoco-h10-prisoska-chernyy/" TargetMode="External"/><Relationship Id="rId_hyperlink_290" Type="http://schemas.openxmlformats.org/officeDocument/2006/relationships/hyperlink" Target="https://playdevice.ru/product/238588/derzhatel-mobilnogo-telefona-hoco-h2-seryy/" TargetMode="External"/><Relationship Id="rId_hyperlink_291" Type="http://schemas.openxmlformats.org/officeDocument/2006/relationships/hyperlink" Target="https://playdevice.ru/product/240548/derzhatel-mobilnogo-telefona-hoco-h5-chernyy/" TargetMode="External"/><Relationship Id="rId_hyperlink_292" Type="http://schemas.openxmlformats.org/officeDocument/2006/relationships/hyperlink" Target="https://playdevice.ru/product/166685/derzhatel-mobilnogo-telefona-kt8-s-aromatizatorom/" TargetMode="External"/><Relationship Id="rId_hyperlink_293" Type="http://schemas.openxmlformats.org/officeDocument/2006/relationships/hyperlink" Target="https://playdevice.ru/product/173866/derzhatel-mobilnogo-telefona-perfeo-524-magnitnyy-povorotnyy/" TargetMode="External"/><Relationship Id="rId_hyperlink_294" Type="http://schemas.openxmlformats.org/officeDocument/2006/relationships/hyperlink" Target="https://playdevice.ru/product/231032/derzhatel-mobilnogo-telefona-sx21-magnitnyy-teleskopicheskiy/" TargetMode="External"/><Relationship Id="rId_hyperlink_295" Type="http://schemas.openxmlformats.org/officeDocument/2006/relationships/hyperlink" Target="https://playdevice.ru/product/158485/derzhatel-mobilnogo-telefona-xwj-1513-magnitnyy/" TargetMode="External"/><Relationship Id="rId_hyperlink_296" Type="http://schemas.openxmlformats.org/officeDocument/2006/relationships/hyperlink" Target="https://playdevice.ru/product/217299/nabor-plastin-dlya-magnitnyh-derzhateley-dream-cp2/" TargetMode="External"/><Relationship Id="rId_hyperlink_297" Type="http://schemas.openxmlformats.org/officeDocument/2006/relationships/hyperlink" Target="https://playdevice.ru/product/232511/nabor-plastin-dlya-magnitnyh-derzhateley-mf-2-v-1/" TargetMode="External"/><Relationship Id="rId_hyperlink_298" Type="http://schemas.openxmlformats.org/officeDocument/2006/relationships/hyperlink" Target="https://playdevice.ru/product/164938/derzhatel-activcar-acc-110-hc04-na-zhestkom-kreplenii-v-gnezdo-prikurivatelya-avtomobilnoe-universalnoe-zaryadnoe-ustroystvo-s-usb-portom-5v15a-vstroennyy-predohranitel-obespechivaet-bezopasnuyu-rabotu/" TargetMode="External"/><Relationship Id="rId_hyperlink_299" Type="http://schemas.openxmlformats.org/officeDocument/2006/relationships/hyperlink" Target="https://playdevice.ru/product/183556/derzhatel-mobilnogo-telefona-259c-na-gibkom-kreplenii/" TargetMode="External"/><Relationship Id="rId_hyperlink_300" Type="http://schemas.openxmlformats.org/officeDocument/2006/relationships/hyperlink" Target="https://playdevice.ru/product/123296/derzhatel-mobilnogo-telefona-avs-ah-2081-xp/" TargetMode="External"/><Relationship Id="rId_hyperlink_301" Type="http://schemas.openxmlformats.org/officeDocument/2006/relationships/hyperlink" Target="https://playdevice.ru/product/135529/derzhatel-mobilnogo-telefona-avs-ah-2081-hr-v-blistere/" TargetMode="External"/><Relationship Id="rId_hyperlink_302" Type="http://schemas.openxmlformats.org/officeDocument/2006/relationships/hyperlink" Target="https://playdevice.ru/product/141700/derzhatel-mobilnogo-telefona-avs-ah-2107-d/" TargetMode="External"/><Relationship Id="rId_hyperlink_303" Type="http://schemas.openxmlformats.org/officeDocument/2006/relationships/hyperlink" Target="https://playdevice.ru/product/131921/derzhatel-mobilnogo-telefona-avs-ah-2116-d/" TargetMode="External"/><Relationship Id="rId_hyperlink_304" Type="http://schemas.openxmlformats.org/officeDocument/2006/relationships/hyperlink" Target="https://playdevice.ru/product/233908/derzhatel-mobilnogo-telefona-borofone-bh18-magnitnyy-chernyy/" TargetMode="External"/><Relationship Id="rId_hyperlink_305" Type="http://schemas.openxmlformats.org/officeDocument/2006/relationships/hyperlink" Target="https://playdevice.ru/product/231946/derzhatel-mobilnogo-telefona-borofone-bh54-racer-plastik-torpedo-sharnir-dvoynoy-zazhim-chernyy/" TargetMode="External"/><Relationship Id="rId_hyperlink_306" Type="http://schemas.openxmlformats.org/officeDocument/2006/relationships/hyperlink" Target="https://playdevice.ru/product/242268/derzhatel-mobilnogo-telefona-hoco-ca99-chernyy/" TargetMode="External"/><Relationship Id="rId_hyperlink_307" Type="http://schemas.openxmlformats.org/officeDocument/2006/relationships/hyperlink" Target="https://playdevice.ru/product/241477/derzhatel-mobilnogo-telefona-hoco-h20-chernyy/" TargetMode="External"/><Relationship Id="rId_hyperlink_308" Type="http://schemas.openxmlformats.org/officeDocument/2006/relationships/hyperlink" Target="https://playdevice.ru/product/226998/derzhatel-velosipednyy-borofone-bh34/" TargetMode="External"/><Relationship Id="rId_hyperlink_309" Type="http://schemas.openxmlformats.org/officeDocument/2006/relationships/hyperlink" Target="https://playdevice.ru/product/167945/derzhatel-mobilnogo-telefona-009-na-zhestkom-kreplenii/" TargetMode="External"/><Relationship Id="rId_hyperlink_310" Type="http://schemas.openxmlformats.org/officeDocument/2006/relationships/hyperlink" Target="https://playdevice.ru/product/176873/derzhatel-mobilnogo-telefona-av-059/" TargetMode="External"/><Relationship Id="rId_hyperlink_311" Type="http://schemas.openxmlformats.org/officeDocument/2006/relationships/hyperlink" Target="https://playdevice.ru/product/146127/derzhatel-mobilnogo-telefona-avs-ah-1704/" TargetMode="External"/><Relationship Id="rId_hyperlink_312" Type="http://schemas.openxmlformats.org/officeDocument/2006/relationships/hyperlink" Target="https://playdevice.ru/product/222300/derzhatel-mobilnogo-telefona-avs-ah-1901/" TargetMode="External"/><Relationship Id="rId_hyperlink_313" Type="http://schemas.openxmlformats.org/officeDocument/2006/relationships/hyperlink" Target="https://playdevice.ru/product/141699/derzhatel-mobilnogo-telefona-avs-ah-2116-c/" TargetMode="External"/><Relationship Id="rId_hyperlink_314" Type="http://schemas.openxmlformats.org/officeDocument/2006/relationships/hyperlink" Target="https://playdevice.ru/product/136864/derzhatel-mobilnogo-telefona-avs-ah-2121-c/" TargetMode="External"/><Relationship Id="rId_hyperlink_315" Type="http://schemas.openxmlformats.org/officeDocument/2006/relationships/hyperlink" Target="https://playdevice.ru/product/126992/derzhatel-mobilnogo-telefona-avs-ah-2155-c/" TargetMode="External"/><Relationship Id="rId_hyperlink_316" Type="http://schemas.openxmlformats.org/officeDocument/2006/relationships/hyperlink" Target="https://playdevice.ru/product/123125/derzhatel-mobilnogo-telefona-avs-ah-2224-prischepka/" TargetMode="External"/><Relationship Id="rId_hyperlink_317" Type="http://schemas.openxmlformats.org/officeDocument/2006/relationships/hyperlink" Target="https://playdevice.ru/product/175158/derzhatel-mobilnogo-telefona-avs-ah-2224-bl-prischepka/" TargetMode="External"/><Relationship Id="rId_hyperlink_318" Type="http://schemas.openxmlformats.org/officeDocument/2006/relationships/hyperlink" Target="https://playdevice.ru/product/175159/derzhatel-mobilnogo-telefona-avs-ah-2226-m-magnitnyy/" TargetMode="External"/><Relationship Id="rId_hyperlink_319" Type="http://schemas.openxmlformats.org/officeDocument/2006/relationships/hyperlink" Target="https://playdevice.ru/product/123127/derzhatel-mobilnogo-telefona-avs-ah-2240/" TargetMode="External"/><Relationship Id="rId_hyperlink_320" Type="http://schemas.openxmlformats.org/officeDocument/2006/relationships/hyperlink" Target="https://playdevice.ru/product/175157/derzhatel-mobilnogo-telefona-avs-ah-4955/" TargetMode="External"/><Relationship Id="rId_hyperlink_321" Type="http://schemas.openxmlformats.org/officeDocument/2006/relationships/hyperlink" Target="https://playdevice.ru/product/242264/derzhatel-mobilnogo-telefona-borofone-bh55/" TargetMode="External"/><Relationship Id="rId_hyperlink_322" Type="http://schemas.openxmlformats.org/officeDocument/2006/relationships/hyperlink" Target="https://playdevice.ru/product/232380/derzhatel-mobilnogo-telefona-borofone-bh62-na-torpedu-chernyy/" TargetMode="External"/><Relationship Id="rId_hyperlink_323" Type="http://schemas.openxmlformats.org/officeDocument/2006/relationships/hyperlink" Target="https://playdevice.ru/product/241803/derzhatel-mobilnogo-telefona-borofone-bh72-chernyy/" TargetMode="External"/><Relationship Id="rId_hyperlink_324" Type="http://schemas.openxmlformats.org/officeDocument/2006/relationships/hyperlink" Target="https://playdevice.ru/product/239910/derzhatel-mobilnogo-telefona-borofone-bh82-magnitnyy-chernyyzelenyy/" TargetMode="External"/><Relationship Id="rId_hyperlink_325" Type="http://schemas.openxmlformats.org/officeDocument/2006/relationships/hyperlink" Target="https://playdevice.ru/product/239052/derzhatel-mobilnogo-telefona-carlive-sx67/" TargetMode="External"/><Relationship Id="rId_hyperlink_326" Type="http://schemas.openxmlformats.org/officeDocument/2006/relationships/hyperlink" Target="https://playdevice.ru/product/239053/derzhatel-mobilnogo-telefona-carlive-sx69/" TargetMode="External"/><Relationship Id="rId_hyperlink_327" Type="http://schemas.openxmlformats.org/officeDocument/2006/relationships/hyperlink" Target="https://playdevice.ru/product/234952/derzhatel-mobilnogo-telefona-defender-ch-226/" TargetMode="External"/><Relationship Id="rId_hyperlink_328" Type="http://schemas.openxmlformats.org/officeDocument/2006/relationships/hyperlink" Target="https://playdevice.ru/product/230638/derzhatel-mobilnogo-telefona-dream-xp293/" TargetMode="External"/><Relationship Id="rId_hyperlink_329" Type="http://schemas.openxmlformats.org/officeDocument/2006/relationships/hyperlink" Target="https://playdevice.ru/product/234746/derzhatel-mobilnogo-telefona-exployd-ex-h-727-chernyy/" TargetMode="External"/><Relationship Id="rId_hyperlink_330" Type="http://schemas.openxmlformats.org/officeDocument/2006/relationships/hyperlink" Target="https://playdevice.ru/product/135287/derzhatel-mobilnogo-telefona-hl-67-na-zhestkom-kreplenii/" TargetMode="External"/><Relationship Id="rId_hyperlink_331" Type="http://schemas.openxmlformats.org/officeDocument/2006/relationships/hyperlink" Target="https://playdevice.ru/product/242271/derzhatel-mobilnogo-telefona-hoco-ca117-chernyy/" TargetMode="External"/><Relationship Id="rId_hyperlink_332" Type="http://schemas.openxmlformats.org/officeDocument/2006/relationships/hyperlink" Target="https://playdevice.ru/product/239271/derzhatel-mobilnogo-telefona-hoco-ca120-chernyy/" TargetMode="External"/><Relationship Id="rId_hyperlink_333" Type="http://schemas.openxmlformats.org/officeDocument/2006/relationships/hyperlink" Target="https://playdevice.ru/product/241476/derzhatel-mobilnogo-telefona-hoco-ca201-zazhim-na-vohduhovod-chernyy/" TargetMode="External"/><Relationship Id="rId_hyperlink_334" Type="http://schemas.openxmlformats.org/officeDocument/2006/relationships/hyperlink" Target="https://playdevice.ru/product/217266/derzhatel-mobilnogo-telefona-hoco-ca40-chernyy/" TargetMode="External"/><Relationship Id="rId_hyperlink_335" Type="http://schemas.openxmlformats.org/officeDocument/2006/relationships/hyperlink" Target="https://playdevice.ru/product/178247/derzhatel-mobilnogo-telefona-hoco-ca5-belyygoluboy/" TargetMode="External"/><Relationship Id="rId_hyperlink_336" Type="http://schemas.openxmlformats.org/officeDocument/2006/relationships/hyperlink" Target="https://playdevice.ru/product/178248/derzhatel-mobilnogo-telefona-hoco-ca5-belyyseryy/" TargetMode="External"/><Relationship Id="rId_hyperlink_337" Type="http://schemas.openxmlformats.org/officeDocument/2006/relationships/hyperlink" Target="https://playdevice.ru/product/228500/derzhatel-mobilnogo-telefona-hoco-ca51-chernyy/" TargetMode="External"/><Relationship Id="rId_hyperlink_338" Type="http://schemas.openxmlformats.org/officeDocument/2006/relationships/hyperlink" Target="https://playdevice.ru/product/241022/derzhatel-mobilnogo-telefona-hoco-ca76-chernyy/" TargetMode="External"/><Relationship Id="rId_hyperlink_339" Type="http://schemas.openxmlformats.org/officeDocument/2006/relationships/hyperlink" Target="https://playdevice.ru/product/241023/derzhatel-mobilnogo-telefona-hoco-ca95-chernyy/" TargetMode="External"/><Relationship Id="rId_hyperlink_340" Type="http://schemas.openxmlformats.org/officeDocument/2006/relationships/hyperlink" Target="https://playdevice.ru/product/239223/derzhatel-mobilnogo-telefona-hoco-h9-chernyy/" TargetMode="External"/><Relationship Id="rId_hyperlink_341" Type="http://schemas.openxmlformats.org/officeDocument/2006/relationships/hyperlink" Target="https://playdevice.ru/product/135748/derzhatel-mobilnogo-telefona-intego-ax-0210/" TargetMode="External"/><Relationship Id="rId_hyperlink_342" Type="http://schemas.openxmlformats.org/officeDocument/2006/relationships/hyperlink" Target="https://playdevice.ru/product/137635/derzhatel-mobilnogo-telefona-td-044-universalnoe-dlya-sotovyh/" TargetMode="External"/><Relationship Id="rId_hyperlink_343" Type="http://schemas.openxmlformats.org/officeDocument/2006/relationships/hyperlink" Target="https://playdevice.ru/product/236323/derzhatel-mobilnogo-telefona-na-prisoske-021b/" TargetMode="External"/><Relationship Id="rId_hyperlink_344" Type="http://schemas.openxmlformats.org/officeDocument/2006/relationships/hyperlink" Target="https://playdevice.ru/product/242269/derzhatel-mobilnogo-telefona-s-besprovodnoy-zaryadkoy-hoco-ca60-chernyy/" TargetMode="External"/><Relationship Id="rId_hyperlink_345" Type="http://schemas.openxmlformats.org/officeDocument/2006/relationships/hyperlink" Target="https://playdevice.ru/product/242270/derzhatel-mobilnogo-telefona-s-besprovodnoy-zaryadkoy-hoco-hw3-chernyy/" TargetMode="External"/><Relationship Id="rId_hyperlink_346" Type="http://schemas.openxmlformats.org/officeDocument/2006/relationships/hyperlink" Target="https://playdevice.ru/product/131482/organayzer-zaschita-spinki-perednego-sidenya-ot-detskih-nog-zveroboy-letniy-kamuflyazh/" TargetMode="External"/><Relationship Id="rId_hyperlink_347" Type="http://schemas.openxmlformats.org/officeDocument/2006/relationships/hyperlink" Target="https://playdevice.ru/product/231890/podstavka-dlya-telefona-i-plansheta-8smh4sm/" TargetMode="External"/><Relationship Id="rId_hyperlink_348" Type="http://schemas.openxmlformats.org/officeDocument/2006/relationships/hyperlink" Target="https://playdevice.ru/product/231717/protivoskolzyaschiy-kovrik-podstavka-dream-sn3-chernyy/" TargetMode="External"/><Relationship Id="rId_hyperlink_349" Type="http://schemas.openxmlformats.org/officeDocument/2006/relationships/hyperlink" Target="https://playdevice.ru/product/123295/protivoskolzyaschiy-kovrik-na-pribornuyu-panel-avs-113a-1922sm/" TargetMode="External"/><Relationship Id="rId_hyperlink_350" Type="http://schemas.openxmlformats.org/officeDocument/2006/relationships/hyperlink" Target="https://playdevice.ru/product/132711/protivoskolzyaschiy-kovrik-na-pribornuyu-panel-avs-nano-np-008-14585sm/" TargetMode="External"/><Relationship Id="rId_hyperlink_351" Type="http://schemas.openxmlformats.org/officeDocument/2006/relationships/hyperlink" Target="https://playdevice.ru/product/132712/protivoskolzyaschiy-kovrik-na-pribornuyu-panel-avs-nano-np-009-148sm/" TargetMode="External"/><Relationship Id="rId_hyperlink_352" Type="http://schemas.openxmlformats.org/officeDocument/2006/relationships/hyperlink" Target="https://playdevice.ru/product/132714/protivoskolzyaschiy-kovrik-na-pribornuyu-panel-avs-nano-np-018-145185sm/" TargetMode="External"/><Relationship Id="rId_hyperlink_353" Type="http://schemas.openxmlformats.org/officeDocument/2006/relationships/hyperlink" Target="https://playdevice.ru/product/238040/nabor-dlya-remonta-bezkamernyh-shin-s-kleem-7-predmetov-na-blistere/" TargetMode="External"/><Relationship Id="rId_hyperlink_354" Type="http://schemas.openxmlformats.org/officeDocument/2006/relationships/hyperlink" Target="https://playdevice.ru/product/238039/nabor-dlya-remonta-bezkamernyh-shin-s-kleem-8-predmetov-na-blistere-siniy/" TargetMode="External"/><Relationship Id="rId_hyperlink_355" Type="http://schemas.openxmlformats.org/officeDocument/2006/relationships/hyperlink" Target="https://playdevice.ru/product/238038/nabor-dlya-remonta-bezkamernyh-shin-s-kleem-9-predmetov-plastikovyy-keys/" TargetMode="External"/><Relationship Id="rId_hyperlink_356" Type="http://schemas.openxmlformats.org/officeDocument/2006/relationships/hyperlink" Target="https://playdevice.ru/product/178693/tros-buksirovochnyy-35t-45m-kanat-2-kryuka-paket-a-tol-trpl039/" TargetMode="External"/><Relationship Id="rId_hyperlink_357" Type="http://schemas.openxmlformats.org/officeDocument/2006/relationships/hyperlink" Target="https://playdevice.ru/product/124472/tros-buksirovochnyy-5t/" TargetMode="External"/><Relationship Id="rId_hyperlink_358" Type="http://schemas.openxmlformats.org/officeDocument/2006/relationships/hyperlink" Target="https://playdevice.ru/product/241213/tros-buksirovochnyy-6t-45m-petli-sumka-na-molnii-a-tol/" TargetMode="External"/><Relationship Id="rId_hyperlink_359" Type="http://schemas.openxmlformats.org/officeDocument/2006/relationships/hyperlink" Target="https://playdevice.ru/product/241766/tros-buksirovochnyy-7t-45m-2-kryuka-sumka-na-molnii-a-tol/" TargetMode="External"/><Relationship Id="rId_hyperlink_360" Type="http://schemas.openxmlformats.org/officeDocument/2006/relationships/hyperlink" Target="https://playdevice.ru/product/222955/tros-buksirovochnyy-7t-45m-kanat-2-kryuka-paket-a-tol-trpl041/" TargetMode="External"/><Relationship Id="rId_hyperlink_361" Type="http://schemas.openxmlformats.org/officeDocument/2006/relationships/hyperlink" Target="https://playdevice.ru/product/239996/tros-buksirovochnyy-7t-45m-kanat-pletenyy-2-kryuka-sumka-na-molnii-a-tol/" TargetMode="External"/><Relationship Id="rId_hyperlink_362" Type="http://schemas.openxmlformats.org/officeDocument/2006/relationships/hyperlink" Target="https://playdevice.ru/product/124400/avtolampa-galogennaya-h15-12-1555-4300k-clearlight-whitelight-yarko-belaya-2sht/" TargetMode="External"/><Relationship Id="rId_hyperlink_363" Type="http://schemas.openxmlformats.org/officeDocument/2006/relationships/hyperlink" Target="https://playdevice.ru/product/147920/lampa-galogennaya-osram-h1-12-5530-allseason-super-vsepogodnyy-germaniya/" TargetMode="External"/><Relationship Id="rId_hyperlink_364" Type="http://schemas.openxmlformats.org/officeDocument/2006/relationships/hyperlink" Target="https://playdevice.ru/product/147914/lampa-galogennaya-osram-h4-12-605530-super-germaniya-64193sup/" TargetMode="External"/><Relationship Id="rId_hyperlink_365" Type="http://schemas.openxmlformats.org/officeDocument/2006/relationships/hyperlink" Target="https://playdevice.ru/product/178584/lampa-galogennaya-mayak-h1-12v-55w/" TargetMode="External"/><Relationship Id="rId_hyperlink_366" Type="http://schemas.openxmlformats.org/officeDocument/2006/relationships/hyperlink" Target="https://playdevice.ru/product/178583/lampa-galogennaya-mayak-h3-12v-55w-yarko-belaya/" TargetMode="External"/><Relationship Id="rId_hyperlink_367" Type="http://schemas.openxmlformats.org/officeDocument/2006/relationships/hyperlink" Target="https://playdevice.ru/product/164526/lampa-galogennaya-mayak-h7-12v-55w/" TargetMode="External"/><Relationship Id="rId_hyperlink_368" Type="http://schemas.openxmlformats.org/officeDocument/2006/relationships/hyperlink" Target="https://playdevice.ru/product/164530/lampa-nakalivaniya-mayak-12v-215w-2-h-kontaktnaya-smeschennaya-po-vysote-61215/" TargetMode="External"/><Relationship Id="rId_hyperlink_369" Type="http://schemas.openxmlformats.org/officeDocument/2006/relationships/hyperlink" Target="https://playdevice.ru/product/153922/lampa-nakalivaniya-mayak-12v-21w-w3h16d-bez-cokolya-61213bc/" TargetMode="External"/><Relationship Id="rId_hyperlink_370" Type="http://schemas.openxmlformats.org/officeDocument/2006/relationships/hyperlink" Target="https://playdevice.ru/product/153926/lampa-nakalivaniya-mayak-12v-3w-21h95d-bez-cokolya-61203bc/" TargetMode="External"/><Relationship Id="rId_hyperlink_371" Type="http://schemas.openxmlformats.org/officeDocument/2006/relationships/hyperlink" Target="https://playdevice.ru/product/235455/lampa-nakalivaniya-mayak-12v-5w-ba15s-61205/" TargetMode="External"/><Relationship Id="rId_hyperlink_372" Type="http://schemas.openxmlformats.org/officeDocument/2006/relationships/hyperlink" Target="https://playdevice.ru/product/242156/avtolampa-svetodiodnaya-c6-mini-n4-2led-dc-9-32v-6500k-s-kond-om-silver-energy-light-2sht/" TargetMode="External"/><Relationship Id="rId_hyperlink_373" Type="http://schemas.openxmlformats.org/officeDocument/2006/relationships/hyperlink" Target="https://playdevice.ru/product/239490/avtolampa-svetodiodnaya-c9-n4-2led-dc-9-32v-6500k-s-vent-om-black-energy-light-2sht/" TargetMode="External"/><Relationship Id="rId_hyperlink_374" Type="http://schemas.openxmlformats.org/officeDocument/2006/relationships/hyperlink" Target="https://playdevice.ru/product/240874/avtolampa-svetodiodnaya-v6-h7-2led-dc-9-32v-6500k-s-vent-om-black-energy-light-2sht/" TargetMode="External"/><Relationship Id="rId_hyperlink_375" Type="http://schemas.openxmlformats.org/officeDocument/2006/relationships/hyperlink" Target="https://playdevice.ru/product/239486/avtolampa-svetodiodnaya-s6-h1-2led-dc-9-32v-6500k-s-vent-om-silver-energy-light-2sht/" TargetMode="External"/><Relationship Id="rId_hyperlink_376" Type="http://schemas.openxmlformats.org/officeDocument/2006/relationships/hyperlink" Target="https://playdevice.ru/product/239488/avtolampa-svetodiodnaya-s6-h4-2led-dc-9-32v-6500k-s-vent-om-silver-energy-light-2sht/" TargetMode="External"/><Relationship Id="rId_hyperlink_377" Type="http://schemas.openxmlformats.org/officeDocument/2006/relationships/hyperlink" Target="https://playdevice.ru/product/239451/avtolampa-svetodiodnaya-t10-w21x95d-26smd-4014-12v-2vt-belyy-10/" TargetMode="External"/><Relationship Id="rId_hyperlink_378" Type="http://schemas.openxmlformats.org/officeDocument/2006/relationships/hyperlink" Target="https://playdevice.ru/product/226695/avtolampa-svetodiodnaya-t10-w21x95d-2smd-cob-silikon-belyy/" TargetMode="External"/><Relationship Id="rId_hyperlink_379" Type="http://schemas.openxmlformats.org/officeDocument/2006/relationships/hyperlink" Target="https://playdevice.ru/product/238571/avtolampy-gabaritnye-x0008-12vo66vt-t10-w5w-10/" TargetMode="External"/><Relationship Id="rId_hyperlink_380" Type="http://schemas.openxmlformats.org/officeDocument/2006/relationships/hyperlink" Target="https://playdevice.ru/product/238572/avtolampy-gabaritnye-x0018-12v-22vt-avtopolyarnost-soprotivlenie-t10-w5w-10/" TargetMode="External"/><Relationship Id="rId_hyperlink_381" Type="http://schemas.openxmlformats.org/officeDocument/2006/relationships/hyperlink" Target="https://playdevice.ru/product/239448/avtolampy-gabaritnye-x0025-12v-116vt-t10-10/" TargetMode="External"/><Relationship Id="rId_hyperlink_382" Type="http://schemas.openxmlformats.org/officeDocument/2006/relationships/hyperlink" Target="https://playdevice.ru/product/239449/avtolampy-gabaritnye-x0034-24v-22vt-t10-10/" TargetMode="External"/><Relationship Id="rId_hyperlink_383" Type="http://schemas.openxmlformats.org/officeDocument/2006/relationships/hyperlink" Target="https://playdevice.ru/product/241255/avtolampy-gabaritnye-t10-12v-12vt-w21x95d-x0059-belyy/" TargetMode="External"/><Relationship Id="rId_hyperlink_384" Type="http://schemas.openxmlformats.org/officeDocument/2006/relationships/hyperlink" Target="https://playdevice.ru/product/237593/lampa-gabaritnaya-t10-12v-2vt-26smd-x0062/" TargetMode="External"/><Relationship Id="rId_hyperlink_385" Type="http://schemas.openxmlformats.org/officeDocument/2006/relationships/hyperlink" Target="https://playdevice.ru/product/239484/avtolampa-svetodiodnaya-t15-p215w-12v-stroboskopyobychnyy-svet-2-kontakta/" TargetMode="External"/><Relationship Id="rId_hyperlink_386" Type="http://schemas.openxmlformats.org/officeDocument/2006/relationships/hyperlink" Target="https://playdevice.ru/product/239482/avtolampa-svetodiodnaya-t15-p21w-12v-27v-1-kontakt-10/" TargetMode="External"/><Relationship Id="rId_hyperlink_387" Type="http://schemas.openxmlformats.org/officeDocument/2006/relationships/hyperlink" Target="https://playdevice.ru/product/231330/alkotester-garin-dat-2/" TargetMode="External"/><Relationship Id="rId_hyperlink_388" Type="http://schemas.openxmlformats.org/officeDocument/2006/relationships/hyperlink" Target="https://playdevice.ru/product/135817/chasy-vst7010v-elektravto-temperatura-budilnik-voltmetr/" TargetMode="External"/><Relationship Id="rId_hyperlink_389" Type="http://schemas.openxmlformats.org/officeDocument/2006/relationships/hyperlink" Target="https://playdevice.ru/product/238857/chasy-avtomobilnye-ot-clc01-temperatura/" TargetMode="External"/><Relationship Id="rId_hyperlink_390" Type="http://schemas.openxmlformats.org/officeDocument/2006/relationships/hyperlink" Target="https://playdevice.ru/product/238858/chasy-avtomobilnye-ot-clc03-belye/" TargetMode="External"/><Relationship Id="rId_hyperlink_391" Type="http://schemas.openxmlformats.org/officeDocument/2006/relationships/hyperlink" Target="https://playdevice.ru/product/171355/diagnosticheskiy-avtoskaner-modul-obd-elm327-mini-bluetooth-versiya-v21/" TargetMode="External"/><Relationship Id="rId_hyperlink_392" Type="http://schemas.openxmlformats.org/officeDocument/2006/relationships/hyperlink" Target="https://playdevice.ru/product/171354/diagnosticheskiy-avtoskaner-modul-obd-hh-elm327-advanced-bluetooth-versiya-v15/" TargetMode="External"/><Relationship Id="rId_hyperlink_393" Type="http://schemas.openxmlformats.org/officeDocument/2006/relationships/hyperlink" Target="https://playdevice.ru/product/171356/diagnosticheskiy-avtoskaner-modul-obd-hh-elm327-advanced-bluetooth-versiya-v21/" TargetMode="External"/><Relationship Id="rId_hyperlink_394" Type="http://schemas.openxmlformats.org/officeDocument/2006/relationships/hyperlink" Target="https://playdevice.ru/product/237402/diagnosticheskiy-avtoskaner-modul-obd-ts-caa61-obd2-v15-bluetooth/" TargetMode="External"/><Relationship Id="rId_hyperlink_395" Type="http://schemas.openxmlformats.org/officeDocument/2006/relationships/hyperlink" Target="https://playdevice.ru/product/237403/diagnosticheskiy-avtoskaner-modul-obd-ts-caa62-obd2-v15-bluetooth/" TargetMode="External"/><Relationship Id="rId_hyperlink_396" Type="http://schemas.openxmlformats.org/officeDocument/2006/relationships/hyperlink" Target="https://playdevice.ru/product/237404/diagnosticheskiy-avtoskaner-modul-obd-ts-caa63-obd2-v15-wi-fi/" TargetMode="External"/><Relationship Id="rId_hyperlink_397" Type="http://schemas.openxmlformats.org/officeDocument/2006/relationships/hyperlink" Target="https://playdevice.ru/product/237405/diagnosticheskiy-avtoskaner-modul-obd-ts-caa64-obd2-v15-wi-fi/" TargetMode="External"/><Relationship Id="rId_hyperlink_398" Type="http://schemas.openxmlformats.org/officeDocument/2006/relationships/hyperlink" Target="https://playdevice.ru/product/237407/diagnosticheskiy-avtoskaner-modul-obd-ts-caa66-obd2-v15-bluetooth/" TargetMode="External"/><Relationship Id="rId_hyperlink_399" Type="http://schemas.openxmlformats.org/officeDocument/2006/relationships/hyperlink" Target="https://playdevice.ru/product/240762/tester-avtomobilnyy-zvukovoy-signal-svetodiody-6v-12v-24b-dt-252/" TargetMode="External"/><Relationship Id="rId_hyperlink_400" Type="http://schemas.openxmlformats.org/officeDocument/2006/relationships/hyperlink" Target="https://playdevice.ru/product/238692/tester-avtomobilnyy-indikatornaya-lampa-vitoy-provod-6v-12v-24b-dt-250-6-24b/" TargetMode="External"/><Relationship Id="rId_hyperlink_401" Type="http://schemas.openxmlformats.org/officeDocument/2006/relationships/hyperlink" Target="https://playdevice.ru/product/237164/tester-avtomobilnyy-indikatornaya-lampa-metall-6v-12v-24b-dt-250/" TargetMode="External"/><Relationship Id="rId_hyperlink_402" Type="http://schemas.openxmlformats.org/officeDocument/2006/relationships/hyperlink" Target="https://playdevice.ru/product/227679/avtoparfyum-podvesnoy-zhidkiy-meilleur-3-back-to-black-aphrodisiac-bochonok/" TargetMode="External"/><Relationship Id="rId_hyperlink_403" Type="http://schemas.openxmlformats.org/officeDocument/2006/relationships/hyperlink" Target="https://playdevice.ru/product/231046/voltmetr-v-avto-vreznoy-12v-24v-kruglyy/" TargetMode="External"/><Relationship Id="rId_hyperlink_404" Type="http://schemas.openxmlformats.org/officeDocument/2006/relationships/hyperlink" Target="https://playdevice.ru/product/231045/voltmetr-v-avto-vreznoy-12v-24v-kruglyy-krasnoe-svechenie-emav-03/" TargetMode="External"/><Relationship Id="rId_hyperlink_405" Type="http://schemas.openxmlformats.org/officeDocument/2006/relationships/hyperlink" Target="https://playdevice.ru/product/241504/voltmetr-v-avto-vreznoy-12v-24v-kruglyy-sinee-svechenie-emav-04/" TargetMode="External"/><Relationship Id="rId_hyperlink_406" Type="http://schemas.openxmlformats.org/officeDocument/2006/relationships/hyperlink" Target="https://playdevice.ru/product/230265/vstraivaemyy-avto-modul-s-usb-portom-2-h-usb-21a1a-voltmetr-kruglyy/" TargetMode="External"/><Relationship Id="rId_hyperlink_407" Type="http://schemas.openxmlformats.org/officeDocument/2006/relationships/hyperlink" Target="https://playdevice.ru/product/227381/vstraivaemyy-avto-modul-s-usb-portom-2-h-usb-21a1a-kruglyy/" TargetMode="External"/><Relationship Id="rId_hyperlink_408" Type="http://schemas.openxmlformats.org/officeDocument/2006/relationships/hyperlink" Target="https://playdevice.ru/product/230264/vstraivaemyy-avto-modul-s-usb-portom-2-h-usb-21a21a-pryamougolnyy/" TargetMode="External"/><Relationship Id="rId_hyperlink_409" Type="http://schemas.openxmlformats.org/officeDocument/2006/relationships/hyperlink" Target="https://playdevice.ru/product/228892/razem-usb-v-avto-vreznoy-bystraya-zaryadka-2usb-qc30-12v-24v-voltmetr-kruglyy/" TargetMode="External"/><Relationship Id="rId_hyperlink_410" Type="http://schemas.openxmlformats.org/officeDocument/2006/relationships/hyperlink" Target="https://playdevice.ru/product/228893/razem-usb-v-avto-vreznoy-bystraya-zaryadka-2usb-qc30-12v-24v-voltmetr-pryamougolnyy/" TargetMode="External"/><Relationship Id="rId_hyperlink_411" Type="http://schemas.openxmlformats.org/officeDocument/2006/relationships/hyperlink" Target="https://playdevice.ru/product/221939/nabor-am-predohraniteley-avs-fc-270-standart-43734/" TargetMode="External"/><Relationship Id="rId_hyperlink_412" Type="http://schemas.openxmlformats.org/officeDocument/2006/relationships/hyperlink" Target="https://playdevice.ru/product/237465/nabor-predohraniteley-flazhkovyh-mini-indikatornaya-otvertka/" TargetMode="External"/><Relationship Id="rId_hyperlink_413" Type="http://schemas.openxmlformats.org/officeDocument/2006/relationships/hyperlink" Target="https://playdevice.ru/product/235240/nabor-predohraniteley-flazhkovyh-standart-indikatornaya-otvertka-65384/" TargetMode="External"/><Relationship Id="rId_hyperlink_414" Type="http://schemas.openxmlformats.org/officeDocument/2006/relationships/hyperlink" Target="https://playdevice.ru/product/122483/gnezdo-antennoe-avtomobilnoe-v-plastike/" TargetMode="External"/><Relationship Id="rId_hyperlink_415" Type="http://schemas.openxmlformats.org/officeDocument/2006/relationships/hyperlink" Target="https://playdevice.ru/product/234987/gnezdo-avtomobilnogo-prikurivatelya-s-provodom-210mm-03m/" TargetMode="External"/><Relationship Id="rId_hyperlink_416" Type="http://schemas.openxmlformats.org/officeDocument/2006/relationships/hyperlink" Target="https://playdevice.ru/product/241505/gnezdo-avtomobilnogo-prikurivatelya-s-provodom-210mm-03m-kolcevye-nakonechniki/" TargetMode="External"/><Relationship Id="rId_hyperlink_417" Type="http://schemas.openxmlformats.org/officeDocument/2006/relationships/hyperlink" Target="https://playdevice.ru/product/241594/gnezdo-prikurivatelya-gnezdo-pitaniya-55h25mm-350mm/" TargetMode="External"/><Relationship Id="rId_hyperlink_418" Type="http://schemas.openxmlformats.org/officeDocument/2006/relationships/hyperlink" Target="https://playdevice.ru/product/231437/gnezdo-prikurivatelya-avto-na-kabel-10/" TargetMode="External"/><Relationship Id="rId_hyperlink_419" Type="http://schemas.openxmlformats.org/officeDocument/2006/relationships/hyperlink" Target="https://playdevice.ru/product/226616/gnezdo-prikurivatelya-avto-na-korpus-s-kryshkoy-s-gaykoy/" TargetMode="External"/><Relationship Id="rId_hyperlink_420" Type="http://schemas.openxmlformats.org/officeDocument/2006/relationships/hyperlink" Target="https://playdevice.ru/product/227385/gnezdo-prikurivatelya-avto-na-korpus-zelenaya-podsvetka/" TargetMode="External"/><Relationship Id="rId_hyperlink_421" Type="http://schemas.openxmlformats.org/officeDocument/2006/relationships/hyperlink" Target="https://playdevice.ru/product/227386/gnezdo-prikurivatelya-avto-na-korpus-krasnaya-podsvetka/" TargetMode="External"/><Relationship Id="rId_hyperlink_422" Type="http://schemas.openxmlformats.org/officeDocument/2006/relationships/hyperlink" Target="https://playdevice.ru/product/227384/gnezdo-prikurivatelya-avto-na-korpus-sinyaya-podsvetka/" TargetMode="External"/><Relationship Id="rId_hyperlink_423" Type="http://schemas.openxmlformats.org/officeDocument/2006/relationships/hyperlink" Target="https://playdevice.ru/product/232623/gnezdo-prikurivatelya-avto-na-korpus-sinyaya-podsvetka/" TargetMode="External"/><Relationship Id="rId_hyperlink_424" Type="http://schemas.openxmlformats.org/officeDocument/2006/relationships/hyperlink" Target="https://playdevice.ru/product/237064/gnezdo-prikurivatelya-germetinchoe-s-kryshkoy-provod-1m-15-kv-mm-12v24v/" TargetMode="External"/><Relationship Id="rId_hyperlink_425" Type="http://schemas.openxmlformats.org/officeDocument/2006/relationships/hyperlink" Target="https://playdevice.ru/product/237061/gnezdo-prikurivatelya-na-korpus-metall/" TargetMode="External"/><Relationship Id="rId_hyperlink_426" Type="http://schemas.openxmlformats.org/officeDocument/2006/relationships/hyperlink" Target="https://playdevice.ru/product/239943/gnezdo-prikurivatelya-na-korpus-s-kryshkoy-metall-s-predohranitelem-10a-provod-1m-1-kv-mm-12v24v/" TargetMode="External"/><Relationship Id="rId_hyperlink_427" Type="http://schemas.openxmlformats.org/officeDocument/2006/relationships/hyperlink" Target="https://playdevice.ru/product/237673/gnezdo-prikurivatelya-na-korpus-s-kryshkoy-s-predohranitelem-10a-provod-1m-1-kv-mm-12v24v/" TargetMode="External"/><Relationship Id="rId_hyperlink_428" Type="http://schemas.openxmlformats.org/officeDocument/2006/relationships/hyperlink" Target="https://playdevice.ru/product/237676/gnezdo-prikurivatelya-s-predohranitelem-20a-provod-1m-25-kv-mm-12v24v/" TargetMode="External"/><Relationship Id="rId_hyperlink_429" Type="http://schemas.openxmlformats.org/officeDocument/2006/relationships/hyperlink" Target="https://playdevice.ru/product/238363/shteker-prikurivatelya-avto-s-knopkoy-indikator-vklyucheniya-predohranitel-3a-s-kembrikom/" TargetMode="External"/><Relationship Id="rId_hyperlink_430" Type="http://schemas.openxmlformats.org/officeDocument/2006/relationships/hyperlink" Target="https://playdevice.ru/product/123932/shteker-prikurivatelya-avto-bez-indikatora-bez-predohranitelya/" TargetMode="External"/><Relationship Id="rId_hyperlink_431" Type="http://schemas.openxmlformats.org/officeDocument/2006/relationships/hyperlink" Target="https://playdevice.ru/product/231436/shteker-prikurivatelya-avto-indikator-vklyucheniya-predohranitel-10a-cn-4041-10/" TargetMode="External"/><Relationship Id="rId_hyperlink_432" Type="http://schemas.openxmlformats.org/officeDocument/2006/relationships/hyperlink" Target="https://playdevice.ru/product/237065/shteker-prikurivatelya-avto-indikator-vklyucheniya-predohranitel-20a-bakelit-5-/" TargetMode="External"/><Relationship Id="rId_hyperlink_433" Type="http://schemas.openxmlformats.org/officeDocument/2006/relationships/hyperlink" Target="https://playdevice.ru/product/240022/schetka-dlya-snega-so-skrebkom-635sm-zelenaya/" TargetMode="External"/><Relationship Id="rId_hyperlink_434" Type="http://schemas.openxmlformats.org/officeDocument/2006/relationships/hyperlink" Target="https://playdevice.ru/product/174592/schetka-skrebok-avs-washer-6301-bolshaya-53sm/" TargetMode="External"/><Relationship Id="rId_hyperlink_435" Type="http://schemas.openxmlformats.org/officeDocument/2006/relationships/hyperlink" Target="https://playdevice.ru/product/146141/schetka-skrebok-avs-washer-6305-srednyaya-385sm/" TargetMode="External"/><Relationship Id="rId_hyperlink_436" Type="http://schemas.openxmlformats.org/officeDocument/2006/relationships/hyperlink" Target="https://playdevice.ru/product/154222/schetka-skrebok-avs-washer-6311-srednyaya-59sm/" TargetMode="External"/><Relationship Id="rId_hyperlink_437" Type="http://schemas.openxmlformats.org/officeDocument/2006/relationships/hyperlink" Target="https://playdevice.ru/product/154221/schetka-skrebok-avs-washer-6316-malaya-445sm/" TargetMode="External"/><Relationship Id="rId_hyperlink_438" Type="http://schemas.openxmlformats.org/officeDocument/2006/relationships/hyperlink" Target="https://playdevice.ru/product/146145/schetka-skrebok-avs-washer-6328-srednyaya-52sm/" TargetMode="External"/><Relationship Id="rId_hyperlink_439" Type="http://schemas.openxmlformats.org/officeDocument/2006/relationships/hyperlink" Target="https://playdevice.ru/product/141698/iskusstvennaya-zamsha-v-tubuse-avs-ch-6443-6443sm-12/" TargetMode="External"/><Relationship Id="rId_hyperlink_440" Type="http://schemas.openxmlformats.org/officeDocument/2006/relationships/hyperlink" Target="https://playdevice.ru/product/159171/iskusstvennaya-zamsha-v-tubuse-avs-ch-4332-4332sm-12/" TargetMode="External"/><Relationship Id="rId_hyperlink_441" Type="http://schemas.openxmlformats.org/officeDocument/2006/relationships/hyperlink" Target="https://playdevice.ru/product/224770/neytralizator-zapahov-osvezhitel-na-deflektor/" TargetMode="External"/><Relationship Id="rId_hyperlink_442" Type="http://schemas.openxmlformats.org/officeDocument/2006/relationships/hyperlink" Target="https://playdevice.ru/product/239787/bluetooth-wi-fi-adapter-usb-v40-24ggc-150mbit-ot-pcb19/" TargetMode="External"/><Relationship Id="rId_hyperlink_443" Type="http://schemas.openxmlformats.org/officeDocument/2006/relationships/hyperlink" Target="https://playdevice.ru/product/237344/adapter-wi-fi-bluetooth-dream-w6-bluetooth-42-150-mbs/" TargetMode="External"/><Relationship Id="rId_hyperlink_444" Type="http://schemas.openxmlformats.org/officeDocument/2006/relationships/hyperlink" Target="https://playdevice.ru/product/231098/adapter-wi-fi-dream-150mbs-v2/" TargetMode="External"/><Relationship Id="rId_hyperlink_445" Type="http://schemas.openxmlformats.org/officeDocument/2006/relationships/hyperlink" Target="https://playdevice.ru/product/225374/adapter-wi-fi-dream-150mbps/" TargetMode="External"/><Relationship Id="rId_hyperlink_446" Type="http://schemas.openxmlformats.org/officeDocument/2006/relationships/hyperlink" Target="https://playdevice.ru/product/222052/adapter-wi-fi-dream-w01-150mbs-175024/" TargetMode="External"/><Relationship Id="rId_hyperlink_447" Type="http://schemas.openxmlformats.org/officeDocument/2006/relationships/hyperlink" Target="https://playdevice.ru/product/236398/adapter-wi-fi-w14-usb-20-/" TargetMode="External"/><Relationship Id="rId_hyperlink_448" Type="http://schemas.openxmlformats.org/officeDocument/2006/relationships/hyperlink" Target="https://playdevice.ru/product/236399/adapter-wi-fi-w15-usb-20/" TargetMode="External"/><Relationship Id="rId_hyperlink_449" Type="http://schemas.openxmlformats.org/officeDocument/2006/relationships/hyperlink" Target="https://playdevice.ru/product/236403/adapter-wi-fi-w16-usb-20/" TargetMode="External"/><Relationship Id="rId_hyperlink_450" Type="http://schemas.openxmlformats.org/officeDocument/2006/relationships/hyperlink" Target="https://playdevice.ru/product/131675/adapter-wi-fi-wd-308-150mbps/" TargetMode="External"/><Relationship Id="rId_hyperlink_451" Type="http://schemas.openxmlformats.org/officeDocument/2006/relationships/hyperlink" Target="https://playdevice.ru/product/237354/adapter-wi-fi-s-antennoy-dream-uw08-150mbs/" TargetMode="External"/><Relationship Id="rId_hyperlink_452" Type="http://schemas.openxmlformats.org/officeDocument/2006/relationships/hyperlink" Target="https://playdevice.ru/product/234398/adapter-wi-fi-s-antennoy-mt7601-1t1r-2dbi-w03/" TargetMode="External"/><Relationship Id="rId_hyperlink_453" Type="http://schemas.openxmlformats.org/officeDocument/2006/relationships/hyperlink" Target="https://playdevice.ru/product/240441/bluetooth-wi-fi-adapter-usb-v50-245ggc-600mbit-ot-pcb20/" TargetMode="External"/><Relationship Id="rId_hyperlink_454" Type="http://schemas.openxmlformats.org/officeDocument/2006/relationships/hyperlink" Target="https://playdevice.ru/product/221603/adapter-wi-fi-ot-wd401-600mbps-ot-pck26/" TargetMode="External"/><Relationship Id="rId_hyperlink_455" Type="http://schemas.openxmlformats.org/officeDocument/2006/relationships/hyperlink" Target="https://playdevice.ru/product/221606/adapter-wi-fi-ot-wd404-600mbps-ot-pck27/" TargetMode="External"/><Relationship Id="rId_hyperlink_456" Type="http://schemas.openxmlformats.org/officeDocument/2006/relationships/hyperlink" Target="https://playdevice.ru/product/238485/antenna-dlya-wi-fi-routerov-vsenapravlennaya-usilenie-7dbi-dlina-270mm-7db-sma-rp/" TargetMode="External"/><Relationship Id="rId_hyperlink_457" Type="http://schemas.openxmlformats.org/officeDocument/2006/relationships/hyperlink" Target="https://playdevice.ru/product/238484/antenna-dlya-wi-fi-routerov-vsenapravlennaya-usilenie-9dbi-dlina-378mm/" TargetMode="External"/><Relationship Id="rId_hyperlink_458" Type="http://schemas.openxmlformats.org/officeDocument/2006/relationships/hyperlink" Target="https://playdevice.ru/product/232537/antenna-dlya-wi-fi-routerov-vneshnyaya-na-osnovanii-kabel-3m-usilenie-2-dbi-dlina-110mm-sma-p/" TargetMode="External"/><Relationship Id="rId_hyperlink_459" Type="http://schemas.openxmlformats.org/officeDocument/2006/relationships/hyperlink" Target="https://playdevice.ru/product/240085/besprovodnoy-marshrutizator-tenda-ac5-v30-4x6dbi-antenny-1200-mbits-1x100mbits-wan-3x100mbits-lan-wifi-onoff-pereklyuchatel/" TargetMode="External"/><Relationship Id="rId_hyperlink_460" Type="http://schemas.openxmlformats.org/officeDocument/2006/relationships/hyperlink" Target="https://playdevice.ru/product/231476/vneshnyaya-setevaya-karta-usb-rg45-lan-h47/" TargetMode="External"/><Relationship Id="rId_hyperlink_461" Type="http://schemas.openxmlformats.org/officeDocument/2006/relationships/hyperlink" Target="https://playdevice.ru/product/235284/vneshnyaya-setevaya-karta-usb-rg45-lan-h48/" TargetMode="External"/><Relationship Id="rId_hyperlink_462" Type="http://schemas.openxmlformats.org/officeDocument/2006/relationships/hyperlink" Target="https://playdevice.ru/product/233309/perehodnik-8p8c-gnezdo-gnezdo-rj45-dlya-udlineniya-patch-korda/" TargetMode="External"/><Relationship Id="rId_hyperlink_463" Type="http://schemas.openxmlformats.org/officeDocument/2006/relationships/hyperlink" Target="https://playdevice.ru/product/235287/perehodnik-usb-po-vitoy-pare-1m1f-h59/" TargetMode="External"/><Relationship Id="rId_hyperlink_464" Type="http://schemas.openxmlformats.org/officeDocument/2006/relationships/hyperlink" Target="https://playdevice.ru/product/235288/perehodnik-usb-po-vitoy-pare-1m2f-h60/" TargetMode="External"/><Relationship Id="rId_hyperlink_465" Type="http://schemas.openxmlformats.org/officeDocument/2006/relationships/hyperlink" Target="https://playdevice.ru/product/234393/perehodnik-usb-shteker-lan-rg45-gnezdo/" TargetMode="External"/><Relationship Id="rId_hyperlink_466" Type="http://schemas.openxmlformats.org/officeDocument/2006/relationships/hyperlink" Target="https://playdevice.ru/product/234043/razvetvitel-dlya-internet-kabelya-rj45-1f2f-8p8c-ftp-5e-lan-rabotayut-tolko-v-pare-/" TargetMode="External"/><Relationship Id="rId_hyperlink_467" Type="http://schemas.openxmlformats.org/officeDocument/2006/relationships/hyperlink" Target="https://playdevice.ru/product/235340/razvetvitel-dlya-internet-kabelya-rj45-1f2f-8p8c-ftp-5e-lan-komplekt-2-adaptera-dream-s9/" TargetMode="External"/><Relationship Id="rId_hyperlink_468" Type="http://schemas.openxmlformats.org/officeDocument/2006/relationships/hyperlink" Target="https://playdevice.ru/product/227389/usilitel-wi-fi-signala-300mbps-ieee-80211bgn-24-24835ghz-lv-wr03/" TargetMode="External"/><Relationship Id="rId_hyperlink_469" Type="http://schemas.openxmlformats.org/officeDocument/2006/relationships/hyperlink" Target="https://playdevice.ru/product/237778/usilitel-wi-fi-signala-300mbps-ieee-80211bgn-lv-wr25-belyy/" TargetMode="External"/><Relationship Id="rId_hyperlink_470" Type="http://schemas.openxmlformats.org/officeDocument/2006/relationships/hyperlink" Target="https://playdevice.ru/product/237777/usilitel-wi-fi-signala-300mbps-ieee-80211bgn-lv-wr25-chernyy/" TargetMode="External"/><Relationship Id="rId_hyperlink_471" Type="http://schemas.openxmlformats.org/officeDocument/2006/relationships/hyperlink" Target="https://playdevice.ru/product/237779/usilitel-wi-fi-signala-300mbps-ieee-80211bgn-lv-wr29-belyy/" TargetMode="External"/><Relationship Id="rId_hyperlink_472" Type="http://schemas.openxmlformats.org/officeDocument/2006/relationships/hyperlink" Target="https://playdevice.ru/product/237776/usilitel-wi-fi-signala-300mbps-lv-wr13/" TargetMode="External"/><Relationship Id="rId_hyperlink_473" Type="http://schemas.openxmlformats.org/officeDocument/2006/relationships/hyperlink" Target="https://playdevice.ru/product/234272/podstavka-kuler-dlya-noutbuka-borofone-bh46-alyuminiy-serebro/" TargetMode="External"/><Relationship Id="rId_hyperlink_474" Type="http://schemas.openxmlformats.org/officeDocument/2006/relationships/hyperlink" Target="https://playdevice.ru/product/127021/aktivnaya-as-20-defender-aurora-s12-25w-derevyannyy-korpus/" TargetMode="External"/><Relationship Id="rId_hyperlink_475" Type="http://schemas.openxmlformats.org/officeDocument/2006/relationships/hyperlink" Target="https://playdevice.ru/product/224929/aktivnaya-as-20-defender-solar-1-6vt-podsvetka/" TargetMode="External"/><Relationship Id="rId_hyperlink_476" Type="http://schemas.openxmlformats.org/officeDocument/2006/relationships/hyperlink" Target="https://playdevice.ru/product/224930/aktivnaya-as-20-defender-solar-2-8vt-podsvetka/" TargetMode="External"/><Relationship Id="rId_hyperlink_477" Type="http://schemas.openxmlformats.org/officeDocument/2006/relationships/hyperlink" Target="https://playdevice.ru/product/184085/aktivnaya-as-20-defender-spk-22-black-2x25w-usb-interfeys/" TargetMode="External"/><Relationship Id="rId_hyperlink_478" Type="http://schemas.openxmlformats.org/officeDocument/2006/relationships/hyperlink" Target="https://playdevice.ru/product/147876/aktivnaya-as-20-defender-spk-33-2x25w-usb-interfeys/" TargetMode="External"/><Relationship Id="rId_hyperlink_479" Type="http://schemas.openxmlformats.org/officeDocument/2006/relationships/hyperlink" Target="https://playdevice.ru/product/222581/aktivnaya-as-20-defender-spk-33-belyy/" TargetMode="External"/><Relationship Id="rId_hyperlink_480" Type="http://schemas.openxmlformats.org/officeDocument/2006/relationships/hyperlink" Target="https://playdevice.ru/product/147877/aktivnaya-as-20-defender-spk-35-2x25w-usb-interfeys/" TargetMode="External"/><Relationship Id="rId_hyperlink_481" Type="http://schemas.openxmlformats.org/officeDocument/2006/relationships/hyperlink" Target="https://playdevice.ru/product/238960/aktivnaya-as-20-defender-spk-120-usb-6vt-chernaya-podsvetka/" TargetMode="External"/><Relationship Id="rId_hyperlink_482" Type="http://schemas.openxmlformats.org/officeDocument/2006/relationships/hyperlink" Target="https://playdevice.ru/product/141389/aktivnaya-as-20-defender-spk-170-2x2w-black/" TargetMode="External"/><Relationship Id="rId_hyperlink_483" Type="http://schemas.openxmlformats.org/officeDocument/2006/relationships/hyperlink" Target="https://playdevice.ru/product/219057/aktivnaya-as-20-defender-spk-190-black/" TargetMode="External"/><Relationship Id="rId_hyperlink_484" Type="http://schemas.openxmlformats.org/officeDocument/2006/relationships/hyperlink" Target="https://playdevice.ru/product/178955/aktivnaya-as-20-defender-spk-210-2x2w/" TargetMode="External"/><Relationship Id="rId_hyperlink_485" Type="http://schemas.openxmlformats.org/officeDocument/2006/relationships/hyperlink" Target="https://playdevice.ru/product/191623/aktivnaya-as-20-defender-spk-225-21w-pitanie-usb-serebristye/" TargetMode="External"/><Relationship Id="rId_hyperlink_486" Type="http://schemas.openxmlformats.org/officeDocument/2006/relationships/hyperlink" Target="https://playdevice.ru/product/133197/aktivnaya-as-20-dialog-colibri-ac-06up-26w-usb-interfeys-cherno-belaya/" TargetMode="External"/><Relationship Id="rId_hyperlink_487" Type="http://schemas.openxmlformats.org/officeDocument/2006/relationships/hyperlink" Target="https://playdevice.ru/product/225700/aktivnaya-sistema-20-faison-ft-10a-usb-chernyy/" TargetMode="External"/><Relationship Id="rId_hyperlink_488" Type="http://schemas.openxmlformats.org/officeDocument/2006/relationships/hyperlink" Target="https://playdevice.ru/product/158596/aktivnaya-sistema-20-perfeo-cabinet-usb-moschnost-2h3-vtrms-mahagon-pf-84/" TargetMode="External"/><Relationship Id="rId_hyperlink_489" Type="http://schemas.openxmlformats.org/officeDocument/2006/relationships/hyperlink" Target="https://playdevice.ru/product/174065/aktivnaya-sistema-20-perfeo-cabinet-usb-moschnost-2h3-vtrms-chernoe-derevo-pf-84-bk/" TargetMode="External"/><Relationship Id="rId_hyperlink_490" Type="http://schemas.openxmlformats.org/officeDocument/2006/relationships/hyperlink" Target="https://playdevice.ru/product/217597/aktivnaya-sistema-20-perfeo-cabinet-moschnost-2h3-vt-rms-belyy-dub-usb/" TargetMode="External"/><Relationship Id="rId_hyperlink_491" Type="http://schemas.openxmlformats.org/officeDocument/2006/relationships/hyperlink" Target="https://playdevice.ru/product/217080/aktivnaya-sistema-20-perfeo-calibr-chernye/" TargetMode="External"/><Relationship Id="rId_hyperlink_492" Type="http://schemas.openxmlformats.org/officeDocument/2006/relationships/hyperlink" Target="https://playdevice.ru/product/141534/aktivnaya-sistema-20-perfeo-mirage-moschnost-2h3-vt-rms-chern-usb-pf-2023/" TargetMode="External"/><Relationship Id="rId_hyperlink_493" Type="http://schemas.openxmlformats.org/officeDocument/2006/relationships/hyperlink" Target="https://playdevice.ru/product/151452/aktivnaya-sistema-20-perfeo-tam-tam-moschnost-2h3-vt-rms-chern-usb-pf-1001/" TargetMode="External"/><Relationship Id="rId_hyperlink_494" Type="http://schemas.openxmlformats.org/officeDocument/2006/relationships/hyperlink" Target="https://playdevice.ru/product/129751/aktivnaya-sistema-20-smartbuy-cute-moschnost-6vt-usb-cherno-zelenye-sba-2580/" TargetMode="External"/><Relationship Id="rId_hyperlink_495" Type="http://schemas.openxmlformats.org/officeDocument/2006/relationships/hyperlink" Target="https://playdevice.ru/product/129752/aktivnaya-sistema-20-smartbuy-cute-moschnost-6vt-usb-cherno-oranzhevye-sba-2590/" TargetMode="External"/><Relationship Id="rId_hyperlink_496" Type="http://schemas.openxmlformats.org/officeDocument/2006/relationships/hyperlink" Target="https://playdevice.ru/product/174563/aktivnaya-sistema-20-smartbuy-fest-usb-sba-2500/" TargetMode="External"/><Relationship Id="rId_hyperlink_497" Type="http://schemas.openxmlformats.org/officeDocument/2006/relationships/hyperlink" Target="https://playdevice.ru/product/129755/aktivnaya-sistema-20-smartbuy-mini-moschnost-4vt-usb-serye-sba-2810/" TargetMode="External"/><Relationship Id="rId_hyperlink_498" Type="http://schemas.openxmlformats.org/officeDocument/2006/relationships/hyperlink" Target="https://playdevice.ru/product/237499/aktivnaya-sistema-20-smartbuy-one-usb-chernyy-sba-4750/" TargetMode="External"/><Relationship Id="rId_hyperlink_499" Type="http://schemas.openxmlformats.org/officeDocument/2006/relationships/hyperlink" Target="https://playdevice.ru/product/219850/aktivnaya-sistema-20-smartbuy-one-derevo-usb-chernyy-sba-101/" TargetMode="External"/><Relationship Id="rId_hyperlink_500" Type="http://schemas.openxmlformats.org/officeDocument/2006/relationships/hyperlink" Target="https://playdevice.ru/product/173366/aktivnaya-sistema-20-smartbuy-orca-band-6vt-usb-sba-1000/" TargetMode="External"/><Relationship Id="rId_hyperlink_501" Type="http://schemas.openxmlformats.org/officeDocument/2006/relationships/hyperlink" Target="https://playdevice.ru/product/230610/aktivnaya-sistema-20-smartbuy-rebel-6vt-podsvetka-sba-4220/" TargetMode="External"/><Relationship Id="rId_hyperlink_502" Type="http://schemas.openxmlformats.org/officeDocument/2006/relationships/hyperlink" Target="https://playdevice.ru/product/230611/aktivnaya-sistema-20-smartbuy-revolt-6vt-podsvetka-sba-4230/" TargetMode="External"/><Relationship Id="rId_hyperlink_503" Type="http://schemas.openxmlformats.org/officeDocument/2006/relationships/hyperlink" Target="https://playdevice.ru/product/236098/aktivnaya-sistema-20-smartbuy-rhapsody-sba-4800/" TargetMode="External"/><Relationship Id="rId_hyperlink_504" Type="http://schemas.openxmlformats.org/officeDocument/2006/relationships/hyperlink" Target="https://playdevice.ru/product/152082/aktivnaya-sistema-20-smartbuy-torch-moschnost-6vt-korpus-mdf-usb-sba-2560/" TargetMode="External"/><Relationship Id="rId_hyperlink_505" Type="http://schemas.openxmlformats.org/officeDocument/2006/relationships/hyperlink" Target="https://playdevice.ru/product/230631/aktivnaya-sistema-20-smartbuy-tower-mkii-chern/" TargetMode="External"/><Relationship Id="rId_hyperlink_506" Type="http://schemas.openxmlformats.org/officeDocument/2006/relationships/hyperlink" Target="https://playdevice.ru/product/236099/aktivnaya-sistema-20-smartbuy-w30-6vt-usb-sba-4850/" TargetMode="External"/><Relationship Id="rId_hyperlink_507" Type="http://schemas.openxmlformats.org/officeDocument/2006/relationships/hyperlink" Target="https://playdevice.ru/product/239846/akusticheskaya-sistema-20-smartbuy-a6-6vt-bluetooth-rgb-podsvetka-chernaya-sba-4550/" TargetMode="External"/><Relationship Id="rId_hyperlink_508" Type="http://schemas.openxmlformats.org/officeDocument/2006/relationships/hyperlink" Target="https://playdevice.ru/product/240917/aktivnaya-sistema-21-smartbuy-orion-12vt-bluetooth-led-podsvetka-chernaya-sba-4400/" TargetMode="External"/><Relationship Id="rId_hyperlink_509" Type="http://schemas.openxmlformats.org/officeDocument/2006/relationships/hyperlink" Target="https://playdevice.ru/product/223552/adapter-zvukovoy-dlya-pk-71-usb-20/" TargetMode="External"/><Relationship Id="rId_hyperlink_510" Type="http://schemas.openxmlformats.org/officeDocument/2006/relationships/hyperlink" Target="https://playdevice.ru/product/231055/adapter-zvukovoy-dlya-pk-71-usb-20/" TargetMode="External"/><Relationship Id="rId_hyperlink_511" Type="http://schemas.openxmlformats.org/officeDocument/2006/relationships/hyperlink" Target="https://playdevice.ru/product/231056/adapter-zvukovoy-dlya-pk-71-usb-20/" TargetMode="External"/><Relationship Id="rId_hyperlink_512" Type="http://schemas.openxmlformats.org/officeDocument/2006/relationships/hyperlink" Target="https://playdevice.ru/product/229444/adapter-zvukovoy-dlya-pk-81-usb-20/" TargetMode="External"/><Relationship Id="rId_hyperlink_513" Type="http://schemas.openxmlformats.org/officeDocument/2006/relationships/hyperlink" Target="https://playdevice.ru/product/236386/adapter-zvukovoy-dlya-pk-usb-20-z60-aux-4pin/" TargetMode="External"/><Relationship Id="rId_hyperlink_514" Type="http://schemas.openxmlformats.org/officeDocument/2006/relationships/hyperlink" Target="https://playdevice.ru/product/137807/usb-hubkartrider-smartbuy-combo-sbrh-750-b-blue/" TargetMode="External"/><Relationship Id="rId_hyperlink_515" Type="http://schemas.openxmlformats.org/officeDocument/2006/relationships/hyperlink" Target="https://playdevice.ru/product/137806/usb-hubkartrider-smartbuy-combo-sbrh-750-w-white/" TargetMode="External"/><Relationship Id="rId_hyperlink_516" Type="http://schemas.openxmlformats.org/officeDocument/2006/relationships/hyperlink" Target="https://playdevice.ru/product/230210/usb-kartrider-30-smartbuy-sbr-705-k-micro-sd-chernyy/" TargetMode="External"/><Relationship Id="rId_hyperlink_517" Type="http://schemas.openxmlformats.org/officeDocument/2006/relationships/hyperlink" Target="https://playdevice.ru/product/230209/usb-kartrider-30-smartbuy-sbr-705-w-micro-sd-belyy/" TargetMode="External"/><Relationship Id="rId_hyperlink_518" Type="http://schemas.openxmlformats.org/officeDocument/2006/relationships/hyperlink" Target="https://playdevice.ru/product/161168/usb-kartrider-perfeo-sdmmcmicrosdmsm2adapter-otg-pf-vi-o004-blue-siniy/" TargetMode="External"/><Relationship Id="rId_hyperlink_519" Type="http://schemas.openxmlformats.org/officeDocument/2006/relationships/hyperlink" Target="https://playdevice.ru/product/239855/usb-kartrider-smartbuy-30-sbr-750-b-sdmicrosd-b/" TargetMode="External"/><Relationship Id="rId_hyperlink_520" Type="http://schemas.openxmlformats.org/officeDocument/2006/relationships/hyperlink" Target="https://playdevice.ru/product/123634/usb-kartrider-smartbuy-sbr-715-w-white/" TargetMode="External"/><Relationship Id="rId_hyperlink_521" Type="http://schemas.openxmlformats.org/officeDocument/2006/relationships/hyperlink" Target="https://playdevice.ru/product/173297/usb-kartrider-smartbuy-sbr-717-r-sd-microsd-m2-red/" TargetMode="External"/><Relationship Id="rId_hyperlink_522" Type="http://schemas.openxmlformats.org/officeDocument/2006/relationships/hyperlink" Target="https://playdevice.ru/product/165117/usb-kartrider-smartbuy-sbr-749-b-blue/" TargetMode="External"/><Relationship Id="rId_hyperlink_523" Type="http://schemas.openxmlformats.org/officeDocument/2006/relationships/hyperlink" Target="https://playdevice.ru/product/129488/usb-kartrider-smartbuy-sd-microsd-m2-sbr-715-k-chernyy/" TargetMode="External"/><Relationship Id="rId_hyperlink_524" Type="http://schemas.openxmlformats.org/officeDocument/2006/relationships/hyperlink" Target="https://playdevice.ru/product/123635/usb-kartrider-smartbuy-sd-microsd-m2-sbr-715-r-krasnyy/" TargetMode="External"/><Relationship Id="rId_hyperlink_525" Type="http://schemas.openxmlformats.org/officeDocument/2006/relationships/hyperlink" Target="https://playdevice.ru/product/218740/kartrider-dream-cr3-chernyy/" TargetMode="External"/><Relationship Id="rId_hyperlink_526" Type="http://schemas.openxmlformats.org/officeDocument/2006/relationships/hyperlink" Target="https://playdevice.ru/product/241221/type-cusb-hub-qc07-4-porta-usb-20/" TargetMode="External"/><Relationship Id="rId_hyperlink_527" Type="http://schemas.openxmlformats.org/officeDocument/2006/relationships/hyperlink" Target="https://playdevice.ru/product/230478/usb-hub-480mbps-4-porta-s-pereklyuchatelyami/" TargetMode="External"/><Relationship Id="rId_hyperlink_528" Type="http://schemas.openxmlformats.org/officeDocument/2006/relationships/hyperlink" Target="https://playdevice.ru/product/124499/usb-hub-480mbps-7-portov-s-pereklyuchatelyami-/" TargetMode="External"/><Relationship Id="rId_hyperlink_529" Type="http://schemas.openxmlformats.org/officeDocument/2006/relationships/hyperlink" Target="https://playdevice.ru/product/233602/usb-hub-dream-a4-2usb/" TargetMode="External"/><Relationship Id="rId_hyperlink_530" Type="http://schemas.openxmlformats.org/officeDocument/2006/relationships/hyperlink" Target="https://playdevice.ru/product/233603/usb-hub-dream-a6-3usb/" TargetMode="External"/><Relationship Id="rId_hyperlink_531" Type="http://schemas.openxmlformats.org/officeDocument/2006/relationships/hyperlink" Target="https://playdevice.ru/product/233604/usb-hub-dream-a7-3usb/" TargetMode="External"/><Relationship Id="rId_hyperlink_532" Type="http://schemas.openxmlformats.org/officeDocument/2006/relationships/hyperlink" Target="https://playdevice.ru/product/236131/usb-hub-dream-a8-2usb/" TargetMode="External"/><Relationship Id="rId_hyperlink_533" Type="http://schemas.openxmlformats.org/officeDocument/2006/relationships/hyperlink" Target="https://playdevice.ru/product/233605/usb-hub-dream-b1-4usb/" TargetMode="External"/><Relationship Id="rId_hyperlink_534" Type="http://schemas.openxmlformats.org/officeDocument/2006/relationships/hyperlink" Target="https://playdevice.ru/product/218153/usb-hub-dream-uh1-7usb/" TargetMode="External"/><Relationship Id="rId_hyperlink_535" Type="http://schemas.openxmlformats.org/officeDocument/2006/relationships/hyperlink" Target="https://playdevice.ru/product/233389/usb-hub-dream-z6-4usb/" TargetMode="External"/><Relationship Id="rId_hyperlink_536" Type="http://schemas.openxmlformats.org/officeDocument/2006/relationships/hyperlink" Target="https://playdevice.ru/product/228505/usb-hub-smartbuy-sbha-7307-w-7-portov-s-vyklyuchatelem-belyy/" TargetMode="External"/><Relationship Id="rId_hyperlink_537" Type="http://schemas.openxmlformats.org/officeDocument/2006/relationships/hyperlink" Target="https://playdevice.ru/product/230208/usb-hub-superekonom-sbha-7204-b-4-porta-s-vyklyuchatelem-chernyy/" TargetMode="External"/><Relationship Id="rId_hyperlink_538" Type="http://schemas.openxmlformats.org/officeDocument/2006/relationships/hyperlink" Target="https://playdevice.ru/product/230207/usb-hub-superekonom-sbha-7204-w-4-porta-s-vyklyuchatelem-belyy/" TargetMode="External"/><Relationship Id="rId_hyperlink_539" Type="http://schemas.openxmlformats.org/officeDocument/2006/relationships/hyperlink" Target="https://playdevice.ru/product/183435/usb-hub-perfeo-4-port-pf-vi-h021-belyy/" TargetMode="External"/><Relationship Id="rId_hyperlink_540" Type="http://schemas.openxmlformats.org/officeDocument/2006/relationships/hyperlink" Target="https://playdevice.ru/product/219599/klaviatura-besprovodnaya-defender-element-hb-195/" TargetMode="External"/><Relationship Id="rId_hyperlink_541" Type="http://schemas.openxmlformats.org/officeDocument/2006/relationships/hyperlink" Target="https://playdevice.ru/product/149347/klaviatura-besprovodnaya-perfeo-pf-8006-compact-usb-chernaya/" TargetMode="External"/><Relationship Id="rId_hyperlink_542" Type="http://schemas.openxmlformats.org/officeDocument/2006/relationships/hyperlink" Target="https://playdevice.ru/product/219852/klaviatura-besprovodnaya-smartbuy-multimediynaya-206-usb-slim-black-sbk-206ag-k/" TargetMode="External"/><Relationship Id="rId_hyperlink_543" Type="http://schemas.openxmlformats.org/officeDocument/2006/relationships/hyperlink" Target="https://playdevice.ru/product/221079/klaviatura-besprovodnaya-smartbuy-multimediynaya-231-sbk-231ag-k/" TargetMode="External"/><Relationship Id="rId_hyperlink_544" Type="http://schemas.openxmlformats.org/officeDocument/2006/relationships/hyperlink" Target="https://playdevice.ru/product/225120/klaviatura-besprovodnaya-smartbuy-multimediynaya-238-sbk-238ag-k/" TargetMode="External"/><Relationship Id="rId_hyperlink_545" Type="http://schemas.openxmlformats.org/officeDocument/2006/relationships/hyperlink" Target="https://playdevice.ru/product/221082/komplekt-klaviatura-mysh-smartbuy-one-235380ag-chernyy-sbc-235380ag-k/" TargetMode="External"/><Relationship Id="rId_hyperlink_546" Type="http://schemas.openxmlformats.org/officeDocument/2006/relationships/hyperlink" Target="https://playdevice.ru/product/124786/nabor-besprovodnoy-defender-c-915-chernyy/" TargetMode="External"/><Relationship Id="rId_hyperlink_547" Type="http://schemas.openxmlformats.org/officeDocument/2006/relationships/hyperlink" Target="https://playdevice.ru/product/160480/nabor-besprovodnoy-dialog-kmrop-4030uchernaya/" TargetMode="External"/><Relationship Id="rId_hyperlink_548" Type="http://schemas.openxmlformats.org/officeDocument/2006/relationships/hyperlink" Target="https://playdevice.ru/product/220610/nabor-besprovodnoy-perfeo-duet-klaviatura-opticheskaya-mysh-usb/" TargetMode="External"/><Relationship Id="rId_hyperlink_549" Type="http://schemas.openxmlformats.org/officeDocument/2006/relationships/hyperlink" Target="https://playdevice.ru/product/232234/nabor-besprovodnoy-perfeo-team-klaviatura-opticheskaya-mysh-usb-chernyy/" TargetMode="External"/><Relationship Id="rId_hyperlink_550" Type="http://schemas.openxmlformats.org/officeDocument/2006/relationships/hyperlink" Target="https://playdevice.ru/product/219851/nabor-besprovodnoy-smartbuy-206368ag-black-sbc-206368ag-k/" TargetMode="External"/><Relationship Id="rId_hyperlink_551" Type="http://schemas.openxmlformats.org/officeDocument/2006/relationships/hyperlink" Target="https://playdevice.ru/product/220442/nabor-besprovodnoy-smartbuy-230346ag-cherno-seryy-sbc-230346ag-kg/" TargetMode="External"/><Relationship Id="rId_hyperlink_552" Type="http://schemas.openxmlformats.org/officeDocument/2006/relationships/hyperlink" Target="https://playdevice.ru/product/220443/nabor-besprovodnoy-smartbuy-230346ag-chernyy-sbc-230346ag-k/" TargetMode="External"/><Relationship Id="rId_hyperlink_553" Type="http://schemas.openxmlformats.org/officeDocument/2006/relationships/hyperlink" Target="https://playdevice.ru/product/136046/nabor-besprovodnoy-smartbuy-23335ag-black-sbc-23335ag-k/" TargetMode="External"/><Relationship Id="rId_hyperlink_554" Type="http://schemas.openxmlformats.org/officeDocument/2006/relationships/hyperlink" Target="https://playdevice.ru/product/224662/nabor-besprovodnoy-smartbuy-639391ag-black-sbc-639391ag-k/" TargetMode="External"/><Relationship Id="rId_hyperlink_555" Type="http://schemas.openxmlformats.org/officeDocument/2006/relationships/hyperlink" Target="https://playdevice.ru/product/222728/nabor-besprovodnoy-smartbuy-one-236374ag-black-sbc-236374ag-k/" TargetMode="External"/><Relationship Id="rId_hyperlink_556" Type="http://schemas.openxmlformats.org/officeDocument/2006/relationships/hyperlink" Target="https://playdevice.ru/product/233659/nabor-klaviaturamysh-bespovodnaya-hoco-gm17-membrannaya-bluetooth-angliyskaya-versiya-chernyy/" TargetMode="External"/><Relationship Id="rId_hyperlink_557" Type="http://schemas.openxmlformats.org/officeDocument/2006/relationships/hyperlink" Target="https://playdevice.ru/product/233119/klaviatura-igrovaya-multimediynaya-smartbuy-rush-nucleus-usb-320-sbk-320g-k/" TargetMode="External"/><Relationship Id="rId_hyperlink_558" Type="http://schemas.openxmlformats.org/officeDocument/2006/relationships/hyperlink" Target="https://playdevice.ru/product/227717/klaviatura-igrovaya-multimediynaya-smartbuy-rush-raven-200-usb-black-sbk-200gu-k/" TargetMode="External"/><Relationship Id="rId_hyperlink_559" Type="http://schemas.openxmlformats.org/officeDocument/2006/relationships/hyperlink" Target="https://playdevice.ru/product/145108/klaviatura-igrovaya-provodnaya-defender-doom-keeper-gk-100dl-rgb-podsvetka-anti-ghost/" TargetMode="External"/><Relationship Id="rId_hyperlink_560" Type="http://schemas.openxmlformats.org/officeDocument/2006/relationships/hyperlink" Target="https://playdevice.ru/product/234956/klaviatura-igrovaya-provodnaya-defender-raid-gk-778dl-rgb-podsvetka/" TargetMode="External"/><Relationship Id="rId_hyperlink_561" Type="http://schemas.openxmlformats.org/officeDocument/2006/relationships/hyperlink" Target="https://playdevice.ru/product/178432/klaviatura-igrovaya-provodnaya-defender-renegade-gk-640dl-rgb-podsvetka-9-rezhimov/" TargetMode="External"/><Relationship Id="rId_hyperlink_562" Type="http://schemas.openxmlformats.org/officeDocument/2006/relationships/hyperlink" Target="https://playdevice.ru/product/174348/klaviatura-igrovaya-provodnaya-defender-xenica-ru-chernyy-nachalnogo-urovnya-redragon/" TargetMode="External"/><Relationship Id="rId_hyperlink_563" Type="http://schemas.openxmlformats.org/officeDocument/2006/relationships/hyperlink" Target="https://playdevice.ru/product/159334/klaviatura-igrovaya-provodnaya-dialog-gan-kata-kgk-21u-s-podsvetkoy-chernaya-kombinirovannye-media-klavishi-regulyator-podsvetki/" TargetMode="External"/><Relationship Id="rId_hyperlink_564" Type="http://schemas.openxmlformats.org/officeDocument/2006/relationships/hyperlink" Target="https://playdevice.ru/product/219117/klaviatura-igrovaya-provodnaya-smartbuy-rush-354-usb-black-sbk-354gu-k/" TargetMode="External"/><Relationship Id="rId_hyperlink_565" Type="http://schemas.openxmlformats.org/officeDocument/2006/relationships/hyperlink" Target="https://playdevice.ru/product/223866/klaviatura-igrovaya-provodnaya-smartbuy-rush-armor-310-usb-black-sbk-310g-k/" TargetMode="External"/><Relationship Id="rId_hyperlink_566" Type="http://schemas.openxmlformats.org/officeDocument/2006/relationships/hyperlink" Target="https://playdevice.ru/product/222596/klaviatura-igrovaya-provodnaya-smartbuy-rush-savage-311-usb-black-sbk-311g-k/" TargetMode="External"/><Relationship Id="rId_hyperlink_567" Type="http://schemas.openxmlformats.org/officeDocument/2006/relationships/hyperlink" Target="https://playdevice.ru/product/221081/klaviatura-igrovaya-provodnaya-smartbuy-rush-warrior-308-usb-black-sbk-308g-k/" TargetMode="External"/><Relationship Id="rId_hyperlink_568" Type="http://schemas.openxmlformats.org/officeDocument/2006/relationships/hyperlink" Target="https://playdevice.ru/product/233124/klaviatura-provodnaya-defender-next-hb-440-ruchernyypolnorazmernaya/" TargetMode="External"/><Relationship Id="rId_hyperlink_569" Type="http://schemas.openxmlformats.org/officeDocument/2006/relationships/hyperlink" Target="https://playdevice.ru/product/151639/klaviatura-provodnaya-dialog-ks-030u-standart-usb-chernaya-c-krasnymi-igrovymi-klavishami/" TargetMode="External"/><Relationship Id="rId_hyperlink_570" Type="http://schemas.openxmlformats.org/officeDocument/2006/relationships/hyperlink" Target="https://playdevice.ru/product/151638/klaviatura-provodnaya-dialog-ks-030u-standart-usb-chernaya/" TargetMode="External"/><Relationship Id="rId_hyperlink_571" Type="http://schemas.openxmlformats.org/officeDocument/2006/relationships/hyperlink" Target="https://playdevice.ru/product/151641/klaviatura-provodnaya-nakatomi-navigator-kn-02u-usb-chernaya/" TargetMode="External"/><Relationship Id="rId_hyperlink_572" Type="http://schemas.openxmlformats.org/officeDocument/2006/relationships/hyperlink" Target="https://playdevice.ru/product/169399/klaviatura-provodnaya-perfeo-domino-usb-chernaya-pf-8801/" TargetMode="External"/><Relationship Id="rId_hyperlink_573" Type="http://schemas.openxmlformats.org/officeDocument/2006/relationships/hyperlink" Target="https://playdevice.ru/product/169400/klaviatura-provodnaya-perfeo-pyramid-multimedia-usb-chernaya-pf-8005/" TargetMode="External"/><Relationship Id="rId_hyperlink_574" Type="http://schemas.openxmlformats.org/officeDocument/2006/relationships/hyperlink" Target="https://playdevice.ru/product/234268/klaviatura-provodnaya-ritmix-rkb-107-usb-chernaya/" TargetMode="External"/><Relationship Id="rId_hyperlink_575" Type="http://schemas.openxmlformats.org/officeDocument/2006/relationships/hyperlink" Target="https://playdevice.ru/product/178067/klaviatura-provodnaya-ritmix-rkb-141-usb-chernaya-multimediynaya-116-klavish/" TargetMode="External"/><Relationship Id="rId_hyperlink_576" Type="http://schemas.openxmlformats.org/officeDocument/2006/relationships/hyperlink" Target="https://playdevice.ru/product/152083/klaviatura-provodnaya-smartbuy-one-112-usb-black/" TargetMode="External"/><Relationship Id="rId_hyperlink_577" Type="http://schemas.openxmlformats.org/officeDocument/2006/relationships/hyperlink" Target="https://playdevice.ru/product/232915/klaviatura-provodnaya-smartbuy-one-113-usb-black/" TargetMode="External"/><Relationship Id="rId_hyperlink_578" Type="http://schemas.openxmlformats.org/officeDocument/2006/relationships/hyperlink" Target="https://playdevice.ru/product/231766/klaviatura-provodnaya-smartbuy-one-114-usb-black/" TargetMode="External"/><Relationship Id="rId_hyperlink_579" Type="http://schemas.openxmlformats.org/officeDocument/2006/relationships/hyperlink" Target="https://playdevice.ru/product/225121/klaviatura-provodnaya-smartbuy-one-115-usb-black/" TargetMode="External"/><Relationship Id="rId_hyperlink_580" Type="http://schemas.openxmlformats.org/officeDocument/2006/relationships/hyperlink" Target="https://playdevice.ru/product/235648/klaviatura-provodnaya-smartbuy-one-210-usb-black/" TargetMode="External"/><Relationship Id="rId_hyperlink_581" Type="http://schemas.openxmlformats.org/officeDocument/2006/relationships/hyperlink" Target="https://playdevice.ru/product/225123/klaviatura-provodnaya-smartbuy-multimediynaya-238-chernaya-sbk-238u-k/" TargetMode="External"/><Relationship Id="rId_hyperlink_582" Type="http://schemas.openxmlformats.org/officeDocument/2006/relationships/hyperlink" Target="https://playdevice.ru/product/220008/klaviatura-provodnaya-smartbuy-multimediynaya-328-usb-s-podsvetkoy-belaya-sbk-328u-w/" TargetMode="External"/><Relationship Id="rId_hyperlink_583" Type="http://schemas.openxmlformats.org/officeDocument/2006/relationships/hyperlink" Target="https://playdevice.ru/product/220009/klaviatura-provodnaya-smartbuy-multimediynaya-328-usb-s-podsvetkoy-chernaya-sbk-328u-k/" TargetMode="External"/><Relationship Id="rId_hyperlink_584" Type="http://schemas.openxmlformats.org/officeDocument/2006/relationships/hyperlink" Target="https://playdevice.ru/product/125170/klaviatura-provodnaya-smartbuy-multimediynaya-333-usb-s-podsvetkoy-belaya-sbk-333u-w/" TargetMode="External"/><Relationship Id="rId_hyperlink_585" Type="http://schemas.openxmlformats.org/officeDocument/2006/relationships/hyperlink" Target="https://playdevice.ru/product/125171/klaviatura-provodnaya-smartbuy-multimediynaya-333-usb-s-podsvetkoy-belo-chernaya-sbk-333u-w-k/" TargetMode="External"/><Relationship Id="rId_hyperlink_586" Type="http://schemas.openxmlformats.org/officeDocument/2006/relationships/hyperlink" Target="https://playdevice.ru/product/225124/klaviatura-provodnaya-smartbuy-multimediynaya-s-podsvetkoy-240-chernaya-sbk-240u-k/" TargetMode="External"/><Relationship Id="rId_hyperlink_587" Type="http://schemas.openxmlformats.org/officeDocument/2006/relationships/hyperlink" Target="https://playdevice.ru/product/149607/klaviatura-provodnaya-gibkaya-silikonovaya-dialog-kfx-03u-chernyy-usb-chernaya/" TargetMode="External"/><Relationship Id="rId_hyperlink_588" Type="http://schemas.openxmlformats.org/officeDocument/2006/relationships/hyperlink" Target="https://playdevice.ru/product/171392/klaviatura-provodnaya-gibkaya-silikonovaya-dialog-kfx-05u-chernyyusb-chernaya/" TargetMode="External"/><Relationship Id="rId_hyperlink_589" Type="http://schemas.openxmlformats.org/officeDocument/2006/relationships/hyperlink" Target="https://playdevice.ru/product/242018/nakleyka-shrift-dlya-klaviatury-d2-tech-sf-01b-russkiy-shrift-siniy-cvet-na-prozrachnom-fone/" TargetMode="External"/><Relationship Id="rId_hyperlink_590" Type="http://schemas.openxmlformats.org/officeDocument/2006/relationships/hyperlink" Target="https://playdevice.ru/product/242019/nakleyka-shrift-dlya-klaviatury-d2-tech-sf-01r-russkiy-shrift-krasnyy-cvet-na-prozrachnom-fone/" TargetMode="External"/><Relationship Id="rId_hyperlink_591" Type="http://schemas.openxmlformats.org/officeDocument/2006/relationships/hyperlink" Target="https://playdevice.ru/product/242021/nakleyka-shrift-dlya-klaviatury-d2-tech-sf-02yw-russkiy-i-angliyskiy-shrift-zheltyy-i-belyy-cvet-na-chernom-fone/" TargetMode="External"/><Relationship Id="rId_hyperlink_592" Type="http://schemas.openxmlformats.org/officeDocument/2006/relationships/hyperlink" Target="https://playdevice.ru/product/240861/nabor-provodnoy-defender-aura-mkp-117myshklaviaturakover/" TargetMode="External"/><Relationship Id="rId_hyperlink_593" Type="http://schemas.openxmlformats.org/officeDocument/2006/relationships/hyperlink" Target="https://playdevice.ru/product/151628/mikrofon-defender-mic-111-nastolnyy-na-gibkom-osnovanii-seryy/" TargetMode="External"/><Relationship Id="rId_hyperlink_594" Type="http://schemas.openxmlformats.org/officeDocument/2006/relationships/hyperlink" Target="https://playdevice.ru/product/217497/mikrofon-perfeo-m-3-nastolnyy-na-gibkom-osnovanii-chernyy/" TargetMode="External"/><Relationship Id="rId_hyperlink_595" Type="http://schemas.openxmlformats.org/officeDocument/2006/relationships/hyperlink" Target="https://playdevice.ru/product/232239/mikrofon-perfeo-m-4-nastolnyy-na-gibkom-osnovanii-chernyy/" TargetMode="External"/><Relationship Id="rId_hyperlink_596" Type="http://schemas.openxmlformats.org/officeDocument/2006/relationships/hyperlink" Target="https://playdevice.ru/product/231276/mikrofon-dlya-pk-hyunda-q10/" TargetMode="External"/><Relationship Id="rId_hyperlink_597" Type="http://schemas.openxmlformats.org/officeDocument/2006/relationships/hyperlink" Target="https://playdevice.ru/product/231267/mikrofon-dlya-pk-ot-pcs05/" TargetMode="External"/><Relationship Id="rId_hyperlink_598" Type="http://schemas.openxmlformats.org/officeDocument/2006/relationships/hyperlink" Target="https://playdevice.ru/product/219136/mikrofon-dlya-pk-sf-930-ot-pcs04/" TargetMode="External"/><Relationship Id="rId_hyperlink_599" Type="http://schemas.openxmlformats.org/officeDocument/2006/relationships/hyperlink" Target="https://playdevice.ru/product/240997/mysh-besprovodnaya-borofone-bg4-belaya/" TargetMode="External"/><Relationship Id="rId_hyperlink_600" Type="http://schemas.openxmlformats.org/officeDocument/2006/relationships/hyperlink" Target="https://playdevice.ru/product/240999/mysh-besprovodnaya-borofone-bg5-belaya/" TargetMode="External"/><Relationship Id="rId_hyperlink_601" Type="http://schemas.openxmlformats.org/officeDocument/2006/relationships/hyperlink" Target="https://playdevice.ru/product/140740/mysh-besprovodnaya-defender-accura-mm-275-krasnyy/" TargetMode="External"/><Relationship Id="rId_hyperlink_602" Type="http://schemas.openxmlformats.org/officeDocument/2006/relationships/hyperlink" Target="https://playdevice.ru/product/125563/mysh-besprovodnaya-defender-accura-mm-275-chernyysiniy/" TargetMode="External"/><Relationship Id="rId_hyperlink_603" Type="http://schemas.openxmlformats.org/officeDocument/2006/relationships/hyperlink" Target="https://playdevice.ru/product/125564/mysh-besprovodnaya-defender-accura-mm-295-chernyy/" TargetMode="External"/><Relationship Id="rId_hyperlink_604" Type="http://schemas.openxmlformats.org/officeDocument/2006/relationships/hyperlink" Target="https://playdevice.ru/product/125570/mysh-besprovodnaya-defender-accura-mm-365-krasnyy/" TargetMode="External"/><Relationship Id="rId_hyperlink_605" Type="http://schemas.openxmlformats.org/officeDocument/2006/relationships/hyperlink" Target="https://playdevice.ru/product/125569/mysh-besprovodnaya-defender-accura-mm-365-siniy/" TargetMode="External"/><Relationship Id="rId_hyperlink_606" Type="http://schemas.openxmlformats.org/officeDocument/2006/relationships/hyperlink" Target="https://playdevice.ru/product/238970/mysh-besprovodnaya-defender-wave-mm-995-800-1600dpi-besshumn-bronza/" TargetMode="External"/><Relationship Id="rId_hyperlink_607" Type="http://schemas.openxmlformats.org/officeDocument/2006/relationships/hyperlink" Target="https://playdevice.ru/product/238972/mysh-besprovodnaya-defender-wave-mm-995-800-1600dpi-besshumn-zoloto/" TargetMode="External"/><Relationship Id="rId_hyperlink_608" Type="http://schemas.openxmlformats.org/officeDocument/2006/relationships/hyperlink" Target="https://playdevice.ru/product/219361/mysh-besprovodnaya-havit-hv-ms970gt-whitered/" TargetMode="External"/><Relationship Id="rId_hyperlink_609" Type="http://schemas.openxmlformats.org/officeDocument/2006/relationships/hyperlink" Target="https://playdevice.ru/product/131622/mysh-besprovodnaya-havit-hv-ms979gt-krasnaya/" TargetMode="External"/><Relationship Id="rId_hyperlink_610" Type="http://schemas.openxmlformats.org/officeDocument/2006/relationships/hyperlink" Target="https://playdevice.ru/product/191469/mysh-besprovodnaya-oxion-omsw004wh-3-knopok-1200dpi-usb-sverhtonkaya-belaya/" TargetMode="External"/><Relationship Id="rId_hyperlink_611" Type="http://schemas.openxmlformats.org/officeDocument/2006/relationships/hyperlink" Target="https://playdevice.ru/product/220024/mysh-besprovodnaya-perfeo-daily-seryy-metallik/" TargetMode="External"/><Relationship Id="rId_hyperlink_612" Type="http://schemas.openxmlformats.org/officeDocument/2006/relationships/hyperlink" Target="https://playdevice.ru/product/220612/mysh-besprovodnaya-perfeo-plan-chernyy/" TargetMode="External"/><Relationship Id="rId_hyperlink_613" Type="http://schemas.openxmlformats.org/officeDocument/2006/relationships/hyperlink" Target="https://playdevice.ru/product/223299/mysh-besprovodnaya-perfeo-switch-serebro/" TargetMode="External"/><Relationship Id="rId_hyperlink_614" Type="http://schemas.openxmlformats.org/officeDocument/2006/relationships/hyperlink" Target="https://playdevice.ru/product/220615/mysh-besprovodnaya-perfeo-vertex-chernyy-serebro/" TargetMode="External"/><Relationship Id="rId_hyperlink_615" Type="http://schemas.openxmlformats.org/officeDocument/2006/relationships/hyperlink" Target="https://playdevice.ru/product/148415/mysh-besprovodnaya-smartbuy-309ag-pink/" TargetMode="External"/><Relationship Id="rId_hyperlink_616" Type="http://schemas.openxmlformats.org/officeDocument/2006/relationships/hyperlink" Target="https://playdevice.ru/product/174644/mysh-besprovodnaya-smartbuy-309ag-purple/" TargetMode="External"/><Relationship Id="rId_hyperlink_617" Type="http://schemas.openxmlformats.org/officeDocument/2006/relationships/hyperlink" Target="https://playdevice.ru/product/174645/mysh-besprovodnaya-smartbuy-309ag-whitelemon/" TargetMode="External"/><Relationship Id="rId_hyperlink_618" Type="http://schemas.openxmlformats.org/officeDocument/2006/relationships/hyperlink" Target="https://playdevice.ru/product/173402/mysh-besprovodnaya-smartbuy-314ag-seryy-metallik-blue-led-bezzvuchnaya/" TargetMode="External"/><Relationship Id="rId_hyperlink_619" Type="http://schemas.openxmlformats.org/officeDocument/2006/relationships/hyperlink" Target="https://playdevice.ru/product/173383/mysh-besprovodnaya-smartbuy-325ag-3-kpopki-1000dpi-usb-zhelto-chernaya/" TargetMode="External"/><Relationship Id="rId_hyperlink_620" Type="http://schemas.openxmlformats.org/officeDocument/2006/relationships/hyperlink" Target="https://playdevice.ru/product/173382/mysh-besprovodnaya-smartbuy-325ag-3-kpopki-1000dpi-usb-krasnaya/" TargetMode="External"/><Relationship Id="rId_hyperlink_621" Type="http://schemas.openxmlformats.org/officeDocument/2006/relationships/hyperlink" Target="https://playdevice.ru/product/173381/mysh-besprovodnaya-smartbuy-325ag-3-kpopki-1000dpi-usb-chernaya/" TargetMode="External"/><Relationship Id="rId_hyperlink_622" Type="http://schemas.openxmlformats.org/officeDocument/2006/relationships/hyperlink" Target="https://playdevice.ru/product/173395/mysh-besprovodnaya-smartbuy-356ag-bluewhite/" TargetMode="External"/><Relationship Id="rId_hyperlink_623" Type="http://schemas.openxmlformats.org/officeDocument/2006/relationships/hyperlink" Target="https://playdevice.ru/product/222402/mysh-besprovodnaya-smartbuy-508-bordo/" TargetMode="External"/><Relationship Id="rId_hyperlink_624" Type="http://schemas.openxmlformats.org/officeDocument/2006/relationships/hyperlink" Target="https://playdevice.ru/product/222404/mysh-besprovodnaya-smartbuy-508-siniy/" TargetMode="External"/><Relationship Id="rId_hyperlink_625" Type="http://schemas.openxmlformats.org/officeDocument/2006/relationships/hyperlink" Target="https://playdevice.ru/product/164743/mysh-besprovodnaya-smartbuy-613ag-purpleblack/" TargetMode="External"/><Relationship Id="rId_hyperlink_626" Type="http://schemas.openxmlformats.org/officeDocument/2006/relationships/hyperlink" Target="https://playdevice.ru/product/164744/mysh-besprovodnaya-smartbuy-613ag-redblack/" TargetMode="External"/><Relationship Id="rId_hyperlink_627" Type="http://schemas.openxmlformats.org/officeDocument/2006/relationships/hyperlink" Target="https://playdevice.ru/product/221483/mysh-besprovodnaya-smartbuy-one-300ag-k-chernaya/" TargetMode="External"/><Relationship Id="rId_hyperlink_628" Type="http://schemas.openxmlformats.org/officeDocument/2006/relationships/hyperlink" Target="https://playdevice.ru/product/146418/mysh-besprovodnaya-smartbuy-one-329-red/" TargetMode="External"/><Relationship Id="rId_hyperlink_629" Type="http://schemas.openxmlformats.org/officeDocument/2006/relationships/hyperlink" Target="https://playdevice.ru/product/126938/mysh-besprovodnaya-smartbuy-one-331ag-3-kpopki-1000dpi-usb-chernaya/" TargetMode="External"/><Relationship Id="rId_hyperlink_630" Type="http://schemas.openxmlformats.org/officeDocument/2006/relationships/hyperlink" Target="https://playdevice.ru/product/227243/mysh-besprovodnaya-smartbuy-one-332-krasnyy/" TargetMode="External"/><Relationship Id="rId_hyperlink_631" Type="http://schemas.openxmlformats.org/officeDocument/2006/relationships/hyperlink" Target="https://playdevice.ru/product/227244/mysh-besprovodnaya-smartbuy-one-332-siniy/" TargetMode="External"/><Relationship Id="rId_hyperlink_632" Type="http://schemas.openxmlformats.org/officeDocument/2006/relationships/hyperlink" Target="https://playdevice.ru/product/227245/mysh-besprovodnaya-smartbuy-one-332-chernyy/" TargetMode="External"/><Relationship Id="rId_hyperlink_633" Type="http://schemas.openxmlformats.org/officeDocument/2006/relationships/hyperlink" Target="https://playdevice.ru/product/219120/mysh-besprovodnaya-smartbuy-one-333ag-belaya/" TargetMode="External"/><Relationship Id="rId_hyperlink_634" Type="http://schemas.openxmlformats.org/officeDocument/2006/relationships/hyperlink" Target="https://playdevice.ru/product/219119/mysh-besprovodnaya-smartbuy-one-333ag-chernaya/" TargetMode="External"/><Relationship Id="rId_hyperlink_635" Type="http://schemas.openxmlformats.org/officeDocument/2006/relationships/hyperlink" Target="https://playdevice.ru/product/127617/mysh-besprovodnaya-smartbuy-one-340ag-m-4-kpopki-1000dpi-usb-bordovaya/" TargetMode="External"/><Relationship Id="rId_hyperlink_636" Type="http://schemas.openxmlformats.org/officeDocument/2006/relationships/hyperlink" Target="https://playdevice.ru/product/161160/mysh-besprovodnaya-smartbuy-one-352-chernaya/" TargetMode="External"/><Relationship Id="rId_hyperlink_637" Type="http://schemas.openxmlformats.org/officeDocument/2006/relationships/hyperlink" Target="https://playdevice.ru/product/161158/mysh-besprovodnaya-smartbuy-one-352-cherno-krasnaya-sbm-352ag-rk/" TargetMode="External"/><Relationship Id="rId_hyperlink_638" Type="http://schemas.openxmlformats.org/officeDocument/2006/relationships/hyperlink" Target="https://playdevice.ru/product/161159/mysh-besprovodnaya-smartbuy-one-352-cherno-sinyaya-sbm-352ag-bk/" TargetMode="External"/><Relationship Id="rId_hyperlink_639" Type="http://schemas.openxmlformats.org/officeDocument/2006/relationships/hyperlink" Target="https://playdevice.ru/product/225560/mysh-besprovodnaya-smartbuy-one-378ag-sinyaya/" TargetMode="External"/><Relationship Id="rId_hyperlink_640" Type="http://schemas.openxmlformats.org/officeDocument/2006/relationships/hyperlink" Target="https://playdevice.ru/product/126780/mysh-besprovodnaya-smartbuy-bezzvuchnaya-502ag-red/" TargetMode="External"/><Relationship Id="rId_hyperlink_641" Type="http://schemas.openxmlformats.org/officeDocument/2006/relationships/hyperlink" Target="https://playdevice.ru/product/225557/mysh-besprovodnaya-smartbuy-bezzvuchnaya-one-262ag-g-serebro/" TargetMode="External"/><Relationship Id="rId_hyperlink_642" Type="http://schemas.openxmlformats.org/officeDocument/2006/relationships/hyperlink" Target="https://playdevice.ru/product/225555/mysh-besprovodnaya-smartbuy-bezzvuchnaya-one-262ag-o-bronza/" TargetMode="External"/><Relationship Id="rId_hyperlink_643" Type="http://schemas.openxmlformats.org/officeDocument/2006/relationships/hyperlink" Target="https://playdevice.ru/product/236214/mysh-igrovaya-besprovodnaya-defender-uran-gm-503-optika6knopok800-3200dpi-chernyy/" TargetMode="External"/><Relationship Id="rId_hyperlink_644" Type="http://schemas.openxmlformats.org/officeDocument/2006/relationships/hyperlink" Target="https://playdevice.ru/product/158606/mysh-igrovaya-besprovodnaya-dialog-mrgk-10u-gan-kata-6-knopokrolik-prokrutki-usb-chernaya/" TargetMode="External"/><Relationship Id="rId_hyperlink_645" Type="http://schemas.openxmlformats.org/officeDocument/2006/relationships/hyperlink" Target="https://playdevice.ru/product/222786/mysh-igrovaya-besprovodnaya-dialog-mrgk-12u-gan-kata-6-knopokrolik-prokrutki-usb-chernaya/" TargetMode="External"/><Relationship Id="rId_hyperlink_646" Type="http://schemas.openxmlformats.org/officeDocument/2006/relationships/hyperlink" Target="https://playdevice.ru/product/224596/mysh-igrovaya-besprovodnaya-dialog-mrgk-12ur-gan-kata-6-knopokrolik-prokrutki-usb-chernaya/" TargetMode="External"/><Relationship Id="rId_hyperlink_647" Type="http://schemas.openxmlformats.org/officeDocument/2006/relationships/hyperlink" Target="https://playdevice.ru/product/218647/mysh-igrovaya-besprovodnaya-nakatomi-mrog-15u/" TargetMode="External"/><Relationship Id="rId_hyperlink_648" Type="http://schemas.openxmlformats.org/officeDocument/2006/relationships/hyperlink" Target="https://playdevice.ru/product/166701/mysh-igrovaya-besprovodnaya-nakatomi-navigator-mron-07u-usb-6-knopok-rolik-prokrutki-chernaya/" TargetMode="External"/><Relationship Id="rId_hyperlink_649" Type="http://schemas.openxmlformats.org/officeDocument/2006/relationships/hyperlink" Target="https://playdevice.ru/product/227246/mysh-igrovaya-besprovodnaya-smartbuy-rush-dark-733-chernaya-sbm-733g-k/" TargetMode="External"/><Relationship Id="rId_hyperlink_650" Type="http://schemas.openxmlformats.org/officeDocument/2006/relationships/hyperlink" Target="https://playdevice.ru/product/225849/mysh-igrovaya-provodnaya-defender-titan-gm-650l-6-kn-6400-dpi/" TargetMode="External"/><Relationship Id="rId_hyperlink_651" Type="http://schemas.openxmlformats.org/officeDocument/2006/relationships/hyperlink" Target="https://playdevice.ru/product/132232/mysh-igrovaya-provodnaya-dialog-mgk-05u-gan-kata-4-knopokrolik-prokrutki-usb-chernaya/" TargetMode="External"/><Relationship Id="rId_hyperlink_652" Type="http://schemas.openxmlformats.org/officeDocument/2006/relationships/hyperlink" Target="https://playdevice.ru/product/178187/mysh-igrovaya-provodnaya-dialog-mgk-06u-gan-kata-4-knopkirolik-prokrutki-usb-chernaya/" TargetMode="External"/><Relationship Id="rId_hyperlink_653" Type="http://schemas.openxmlformats.org/officeDocument/2006/relationships/hyperlink" Target="https://playdevice.ru/product/158583/mysh-igrovaya-provodnaya-dialog-mgk-08u-gan-kata-6-knopokrolik-prokrutki-usb/" TargetMode="External"/><Relationship Id="rId_hyperlink_654" Type="http://schemas.openxmlformats.org/officeDocument/2006/relationships/hyperlink" Target="https://playdevice.ru/product/167217/mysh-igrovaya-provodnaya-dialog-mgk-10u-gan-kata-6-knopokrolik-prokrutki-usb-chernaya/" TargetMode="External"/><Relationship Id="rId_hyperlink_655" Type="http://schemas.openxmlformats.org/officeDocument/2006/relationships/hyperlink" Target="https://playdevice.ru/product/158843/mysh-igrovaya-provodnaya-dialog-mgk-11u-gan-kata-6-knopokrolik-prokrutki-usb-chernaya/" TargetMode="External"/><Relationship Id="rId_hyperlink_656" Type="http://schemas.openxmlformats.org/officeDocument/2006/relationships/hyperlink" Target="https://playdevice.ru/product/167218/mysh-igrovaya-provodnaya-dialog-mgk-12u-gan-kata-6-knopokrolik-prokrutki-usb-chernaya/" TargetMode="External"/><Relationship Id="rId_hyperlink_657" Type="http://schemas.openxmlformats.org/officeDocument/2006/relationships/hyperlink" Target="https://playdevice.ru/product/218645/mysh-igrovaya-provodnaya-dialog-mgk-20u-gan-kata-7-knopokrolik-prokrutki-usb-chernaya/" TargetMode="External"/><Relationship Id="rId_hyperlink_658" Type="http://schemas.openxmlformats.org/officeDocument/2006/relationships/hyperlink" Target="https://playdevice.ru/product/222781/mysh-igrovaya-provodnaya-dialog-mgk-34u-gan-kata-6-knopokrolik-prokrutki-usb-podsvetka-7cv-chernaya/" TargetMode="External"/><Relationship Id="rId_hyperlink_659" Type="http://schemas.openxmlformats.org/officeDocument/2006/relationships/hyperlink" Target="https://playdevice.ru/product/158591/mysh-igrovaya-provodnaya-dialog-mog-02u-nakatomi-4-knopkirolik-prokrutki-usb-chernaya/" TargetMode="External"/><Relationship Id="rId_hyperlink_660" Type="http://schemas.openxmlformats.org/officeDocument/2006/relationships/hyperlink" Target="https://playdevice.ru/product/237078/mysh-igrovaya-provodnaya-dialog-mog-05u-nakatomi-4-knopkirolik-prokrutki-usb-belaya/" TargetMode="External"/><Relationship Id="rId_hyperlink_661" Type="http://schemas.openxmlformats.org/officeDocument/2006/relationships/hyperlink" Target="https://playdevice.ru/product/237077/mysh-igrovaya-provodnaya-dialog-mog-05u-nakatomi-4-knopkirolik-prokrutki-usb-chernaya/" TargetMode="External"/><Relationship Id="rId_hyperlink_662" Type="http://schemas.openxmlformats.org/officeDocument/2006/relationships/hyperlink" Target="https://playdevice.ru/product/167525/mysh-igrovaya-provodnaya-dialog-mog-08u-nakatomi-chernaya/" TargetMode="External"/><Relationship Id="rId_hyperlink_663" Type="http://schemas.openxmlformats.org/officeDocument/2006/relationships/hyperlink" Target="https://playdevice.ru/product/158592/mysh-igrovaya-provodnaya-dialog-mog-15u-nakatomi-chernaya/" TargetMode="External"/><Relationship Id="rId_hyperlink_664" Type="http://schemas.openxmlformats.org/officeDocument/2006/relationships/hyperlink" Target="https://playdevice.ru/product/173871/mysh-igrovaya-provodnaya-havit-hv-ms749-black/" TargetMode="External"/><Relationship Id="rId_hyperlink_665" Type="http://schemas.openxmlformats.org/officeDocument/2006/relationships/hyperlink" Target="https://playdevice.ru/product/224665/mysh-igrovaya-provodnaya-smartbuy-rush-730-chernaya-kovrik-sbm-730g-k/" TargetMode="External"/><Relationship Id="rId_hyperlink_666" Type="http://schemas.openxmlformats.org/officeDocument/2006/relationships/hyperlink" Target="https://playdevice.ru/product/237502/mysh-igrovaya-provodnaya-smartbuy-rush-744-chernaya-sbm-744g-k/" TargetMode="External"/><Relationship Id="rId_hyperlink_667" Type="http://schemas.openxmlformats.org/officeDocument/2006/relationships/hyperlink" Target="https://playdevice.ru/product/234971/mysh-igrovaya-provodnaya-smartbuy-rush-evolve-chernaya-sbm-742g-k/" TargetMode="External"/><Relationship Id="rId_hyperlink_668" Type="http://schemas.openxmlformats.org/officeDocument/2006/relationships/hyperlink" Target="https://playdevice.ru/product/228535/mysh-igrovaya-provodnaya-smartbuy-rush-ironclad-731-chernaya-sbm-731agg-sk/" TargetMode="External"/><Relationship Id="rId_hyperlink_669" Type="http://schemas.openxmlformats.org/officeDocument/2006/relationships/hyperlink" Target="https://playdevice.ru/product/221484/mysh-igrovaya-provodnaya-smartbuy-rush-mission-727-chernaya-sbm-727g-k/" TargetMode="External"/><Relationship Id="rId_hyperlink_670" Type="http://schemas.openxmlformats.org/officeDocument/2006/relationships/hyperlink" Target="https://playdevice.ru/product/221650/mysh-igrovaya-provodnaya-smartbuy-rush-monster-725-chernaya-sbm-725g-k/" TargetMode="External"/><Relationship Id="rId_hyperlink_671" Type="http://schemas.openxmlformats.org/officeDocument/2006/relationships/hyperlink" Target="https://playdevice.ru/product/225129/mysh-igrovaya-provodnaya-smartbuy-rush-phantom-713-metall-sbm-713g-g/" TargetMode="External"/><Relationship Id="rId_hyperlink_672" Type="http://schemas.openxmlformats.org/officeDocument/2006/relationships/hyperlink" Target="https://playdevice.ru/product/234974/mysh-igrovaya-provodnaya-smartbuy-rush-scope-738-chernaya-sbm-738g-k/" TargetMode="External"/><Relationship Id="rId_hyperlink_673" Type="http://schemas.openxmlformats.org/officeDocument/2006/relationships/hyperlink" Target="https://playdevice.ru/product/228536/mysh-igrovaya-provodnaya-smartbuy-rush-space-hulk-735-chernaya-sbm-735g-k/" TargetMode="External"/><Relationship Id="rId_hyperlink_674" Type="http://schemas.openxmlformats.org/officeDocument/2006/relationships/hyperlink" Target="https://playdevice.ru/product/224664/mysh-igrovaya-provodnaya-smartbuy-rush-storm-916-chernaya-sbm-916g-k/" TargetMode="External"/><Relationship Id="rId_hyperlink_675" Type="http://schemas.openxmlformats.org/officeDocument/2006/relationships/hyperlink" Target="https://playdevice.ru/product/223868/mysh-igrovaya-provodnaya-smartbuy-rush-zombie-721-chernyy-sbm-721g-k/" TargetMode="External"/><Relationship Id="rId_hyperlink_676" Type="http://schemas.openxmlformats.org/officeDocument/2006/relationships/hyperlink" Target="https://playdevice.ru/product/220012/mysh-provodnaya-igrovaya-smartbuy-rush-714-chernaya-sbm-714g-k/" TargetMode="External"/><Relationship Id="rId_hyperlink_677" Type="http://schemas.openxmlformats.org/officeDocument/2006/relationships/hyperlink" Target="https://playdevice.ru/product/228330/kovrik-kompyuternyy-ot-pcm64-300h800-dinozavr/" TargetMode="External"/><Relationship Id="rId_hyperlink_678" Type="http://schemas.openxmlformats.org/officeDocument/2006/relationships/hyperlink" Target="https://playdevice.ru/product/229326/kovrik-kompyuternyy-igrovoy-smartbuy-rush-florena-sbmp-12g-fl/" TargetMode="External"/><Relationship Id="rId_hyperlink_679" Type="http://schemas.openxmlformats.org/officeDocument/2006/relationships/hyperlink" Target="https://playdevice.ru/product/228529/kovrik-kompyuternyy-igrovoy-smartbuy-rush-gargo-sbmp-16g-ga/" TargetMode="External"/><Relationship Id="rId_hyperlink_680" Type="http://schemas.openxmlformats.org/officeDocument/2006/relationships/hyperlink" Target="https://playdevice.ru/product/229327/kovrik-kompyuternyy-igrovoy-smartbuy-rush-inspire-sbmp-15g-ip/" TargetMode="External"/><Relationship Id="rId_hyperlink_681" Type="http://schemas.openxmlformats.org/officeDocument/2006/relationships/hyperlink" Target="https://playdevice.ru/product/225554/kovrik-kompyuternyy-igrovoy-smartbuy-rush-robot-sbmp-03g-rb/" TargetMode="External"/><Relationship Id="rId_hyperlink_682" Type="http://schemas.openxmlformats.org/officeDocument/2006/relationships/hyperlink" Target="https://playdevice.ru/product/229328/kovrik-kompyuternyy-igrovoy-smartbuy-rush-tomoe-sbmp-13g-tm/" TargetMode="External"/><Relationship Id="rId_hyperlink_683" Type="http://schemas.openxmlformats.org/officeDocument/2006/relationships/hyperlink" Target="https://playdevice.ru/product/229329/kovrik-kompyuternyy-igrovoy-smartbuy-rush-yeti-sbmp-19g-ye/" TargetMode="External"/><Relationship Id="rId_hyperlink_684" Type="http://schemas.openxmlformats.org/officeDocument/2006/relationships/hyperlink" Target="https://playdevice.ru/product/234165/kovrik-kompyuternyy-igrovoy-smartbuy-rush-zombyzzz-sbmp-11g-zm/" TargetMode="External"/><Relationship Id="rId_hyperlink_685" Type="http://schemas.openxmlformats.org/officeDocument/2006/relationships/hyperlink" Target="https://playdevice.ru/product/234634/kovrik-kompyuternyy-f2-20x24sm-aston-martin/" TargetMode="External"/><Relationship Id="rId_hyperlink_686" Type="http://schemas.openxmlformats.org/officeDocument/2006/relationships/hyperlink" Target="https://playdevice.ru/product/240173/kovrik-kompyuternyy-f2-20x24sm-karusel/" TargetMode="External"/><Relationship Id="rId_hyperlink_687" Type="http://schemas.openxmlformats.org/officeDocument/2006/relationships/hyperlink" Target="https://playdevice.ru/product/236445/kovrik-kompyuternyy-f2-20x24sm-mig-35/" TargetMode="External"/><Relationship Id="rId_hyperlink_688" Type="http://schemas.openxmlformats.org/officeDocument/2006/relationships/hyperlink" Target="https://playdevice.ru/product/236446/kovrik-kompyuternyy-f2-20x24sm-pubg-gidrocikl/" TargetMode="External"/><Relationship Id="rId_hyperlink_689" Type="http://schemas.openxmlformats.org/officeDocument/2006/relationships/hyperlink" Target="https://playdevice.ru/product/234637/kovrik-kompyuternyy-f2-20x24sm-zootopia/" TargetMode="External"/><Relationship Id="rId_hyperlink_690" Type="http://schemas.openxmlformats.org/officeDocument/2006/relationships/hyperlink" Target="https://playdevice.ru/product/240174/kovrik-kompyuternyy-f2-20x24sm-bayker/" TargetMode="External"/><Relationship Id="rId_hyperlink_691" Type="http://schemas.openxmlformats.org/officeDocument/2006/relationships/hyperlink" Target="https://playdevice.ru/product/234633/kovrik-kompyuternyy-f2-20x24sm-stadion/" TargetMode="External"/><Relationship Id="rId_hyperlink_692" Type="http://schemas.openxmlformats.org/officeDocument/2006/relationships/hyperlink" Target="https://playdevice.ru/product/234649/kovrik-kompyuternyy-g5-30x40sm-battlegrounds/" TargetMode="External"/><Relationship Id="rId_hyperlink_693" Type="http://schemas.openxmlformats.org/officeDocument/2006/relationships/hyperlink" Target="https://playdevice.ru/product/234648/kovrik-kompyuternyy-g5-30x40sm-dota-victor/" TargetMode="External"/><Relationship Id="rId_hyperlink_694" Type="http://schemas.openxmlformats.org/officeDocument/2006/relationships/hyperlink" Target="https://playdevice.ru/product/236452/kovrik-kompyuternyy-g5-30x40sm-dota-elder-titan/" TargetMode="External"/><Relationship Id="rId_hyperlink_695" Type="http://schemas.openxmlformats.org/officeDocument/2006/relationships/hyperlink" Target="https://playdevice.ru/product/236461/kovrik-kompyuternyy-g5-30x40sm-m416/" TargetMode="External"/><Relationship Id="rId_hyperlink_696" Type="http://schemas.openxmlformats.org/officeDocument/2006/relationships/hyperlink" Target="https://playdevice.ru/product/236462/kovrik-kompyuternyy-g5-30x40sm-position/" TargetMode="External"/><Relationship Id="rId_hyperlink_697" Type="http://schemas.openxmlformats.org/officeDocument/2006/relationships/hyperlink" Target="https://playdevice.ru/product/236449/kovrik-kompyuternyy-g5-30x40sm-tiny/" TargetMode="External"/><Relationship Id="rId_hyperlink_698" Type="http://schemas.openxmlformats.org/officeDocument/2006/relationships/hyperlink" Target="https://playdevice.ru/product/236457/kovrik-kompyuternyy-g5-30x40sm-vrt/" TargetMode="External"/><Relationship Id="rId_hyperlink_699" Type="http://schemas.openxmlformats.org/officeDocument/2006/relationships/hyperlink" Target="https://playdevice.ru/product/240179/kovrik-kompyuternyy-h8-25x29-dota2-tron/" TargetMode="External"/><Relationship Id="rId_hyperlink_700" Type="http://schemas.openxmlformats.org/officeDocument/2006/relationships/hyperlink" Target="https://playdevice.ru/product/240176/kovrik-kompyuternyy-h8-25x29-ferrari/" TargetMode="External"/><Relationship Id="rId_hyperlink_701" Type="http://schemas.openxmlformats.org/officeDocument/2006/relationships/hyperlink" Target="https://playdevice.ru/product/227311/kovrik-kompyuternyy-h8-25x29-lion/" TargetMode="External"/><Relationship Id="rId_hyperlink_702" Type="http://schemas.openxmlformats.org/officeDocument/2006/relationships/hyperlink" Target="https://playdevice.ru/product/236465/kovrik-kompyuternyy-h8-25x29-porshe-911/" TargetMode="External"/><Relationship Id="rId_hyperlink_703" Type="http://schemas.openxmlformats.org/officeDocument/2006/relationships/hyperlink" Target="https://playdevice.ru/product/236467/kovrik-kompyuternyy-h8-25x29-pubg-girl/" TargetMode="External"/><Relationship Id="rId_hyperlink_704" Type="http://schemas.openxmlformats.org/officeDocument/2006/relationships/hyperlink" Target="https://playdevice.ru/product/227306/kovrik-kompyuternyy-h8-25x29-pubg-revolver/" TargetMode="External"/><Relationship Id="rId_hyperlink_705" Type="http://schemas.openxmlformats.org/officeDocument/2006/relationships/hyperlink" Target="https://playdevice.ru/product/227307/kovrik-kompyuternyy-h8-25x29-pubg-slem/" TargetMode="External"/><Relationship Id="rId_hyperlink_706" Type="http://schemas.openxmlformats.org/officeDocument/2006/relationships/hyperlink" Target="https://playdevice.ru/product/234593/kovrik-kompyuternyy-h8-25x29-pubg-bayk/" TargetMode="External"/><Relationship Id="rId_hyperlink_707" Type="http://schemas.openxmlformats.org/officeDocument/2006/relationships/hyperlink" Target="https://playdevice.ru/product/227308/kovrik-kompyuternyy-h8-25x29-pubg-zasada/" TargetMode="External"/><Relationship Id="rId_hyperlink_708" Type="http://schemas.openxmlformats.org/officeDocument/2006/relationships/hyperlink" Target="https://playdevice.ru/product/234594/kovrik-kompyuternyy-h8-25x29-pubg-lobbi/" TargetMode="External"/><Relationship Id="rId_hyperlink_709" Type="http://schemas.openxmlformats.org/officeDocument/2006/relationships/hyperlink" Target="https://playdevice.ru/product/234592/kovrik-kompyuternyy-h8-25x29-pubg-skovorodka/" TargetMode="External"/><Relationship Id="rId_hyperlink_710" Type="http://schemas.openxmlformats.org/officeDocument/2006/relationships/hyperlink" Target="https://playdevice.ru/product/227316/kovrik-kompyuternyy-h8-25x29-voin/" TargetMode="External"/><Relationship Id="rId_hyperlink_711" Type="http://schemas.openxmlformats.org/officeDocument/2006/relationships/hyperlink" Target="https://playdevice.ru/product/234652/kovrik-kompyuternyy-h8-25x29-zil/" TargetMode="External"/><Relationship Id="rId_hyperlink_712" Type="http://schemas.openxmlformats.org/officeDocument/2006/relationships/hyperlink" Target="https://playdevice.ru/product/240187/kovrik-kompyuternyy-h8-25x29-klubnika/" TargetMode="External"/><Relationship Id="rId_hyperlink_713" Type="http://schemas.openxmlformats.org/officeDocument/2006/relationships/hyperlink" Target="https://playdevice.ru/product/240190/kovrik-kompyuternyy-k9-30x80-rztd/" TargetMode="External"/><Relationship Id="rId_hyperlink_714" Type="http://schemas.openxmlformats.org/officeDocument/2006/relationships/hyperlink" Target="https://playdevice.ru/product/234654/kovrik-kompyuternyy-k9-30x80-naruto/" TargetMode="External"/><Relationship Id="rId_hyperlink_715" Type="http://schemas.openxmlformats.org/officeDocument/2006/relationships/hyperlink" Target="https://playdevice.ru/product/234597/kovrik-kompyuternyy-k9-30x80-snayper/" TargetMode="External"/><Relationship Id="rId_hyperlink_716" Type="http://schemas.openxmlformats.org/officeDocument/2006/relationships/hyperlink" Target="https://playdevice.ru/product/225826/kovrik-kompyuternyy-vs-tanki-ris5-1942333/" TargetMode="External"/><Relationship Id="rId_hyperlink_717" Type="http://schemas.openxmlformats.org/officeDocument/2006/relationships/hyperlink" Target="https://playdevice.ru/product/225827/kovrik-kompyuternyy-vs-tanki-ris6-1942333/" TargetMode="External"/><Relationship Id="rId_hyperlink_718" Type="http://schemas.openxmlformats.org/officeDocument/2006/relationships/hyperlink" Target="https://playdevice.ru/product/225828/kovrik-kompyuternyy-vs-tanki-ris7-1942333/" TargetMode="External"/><Relationship Id="rId_hyperlink_719" Type="http://schemas.openxmlformats.org/officeDocument/2006/relationships/hyperlink" Target="https://playdevice.ru/product/191468/komplekt-oxion-mysh-provodnayakovrik-ommp03/" TargetMode="External"/><Relationship Id="rId_hyperlink_720" Type="http://schemas.openxmlformats.org/officeDocument/2006/relationships/hyperlink" Target="https://playdevice.ru/product/191466/komplekt-oxion-mysh-provodnayakovrik-ommp01/" TargetMode="External"/><Relationship Id="rId_hyperlink_721" Type="http://schemas.openxmlformats.org/officeDocument/2006/relationships/hyperlink" Target="https://playdevice.ru/product/220617/mysh-besprovodnaya-perfeo-parad-3-kn-1000-dpi-usb-belo-krasnyy-pf-953-wop-wr/" TargetMode="External"/><Relationship Id="rId_hyperlink_722" Type="http://schemas.openxmlformats.org/officeDocument/2006/relationships/hyperlink" Target="https://playdevice.ru/product/169840/mysh-provodnaya-a4tech-v-track-padless-n-60f/" TargetMode="External"/><Relationship Id="rId_hyperlink_723" Type="http://schemas.openxmlformats.org/officeDocument/2006/relationships/hyperlink" Target="https://playdevice.ru/product/170292/mysh-provodnaya-defender-datum-ms-980-chernyy/" TargetMode="External"/><Relationship Id="rId_hyperlink_724" Type="http://schemas.openxmlformats.org/officeDocument/2006/relationships/hyperlink" Target="https://playdevice.ru/product/219061/mysh-provodnaya-defender-expansion-mb-753/" TargetMode="External"/><Relationship Id="rId_hyperlink_725" Type="http://schemas.openxmlformats.org/officeDocument/2006/relationships/hyperlink" Target="https://playdevice.ru/product/220284/mysh-provodnaya-defender-guide-mb-751-chernyy3-knopok-1000-dpi/" TargetMode="External"/><Relationship Id="rId_hyperlink_726" Type="http://schemas.openxmlformats.org/officeDocument/2006/relationships/hyperlink" Target="https://playdevice.ru/product/219070/mysh-provodnaya-defender-hit-mb-530-podsvetka-3knchernaya/" TargetMode="External"/><Relationship Id="rId_hyperlink_727" Type="http://schemas.openxmlformats.org/officeDocument/2006/relationships/hyperlink" Target="https://playdevice.ru/product/178429/mysh-provodnaya-defender-mm-340-chernyysiniy/" TargetMode="External"/><Relationship Id="rId_hyperlink_728" Type="http://schemas.openxmlformats.org/officeDocument/2006/relationships/hyperlink" Target="https://playdevice.ru/product/160833/mysh-provodnaya-havit-hv-ms671-usb-sinyaya/" TargetMode="External"/><Relationship Id="rId_hyperlink_729" Type="http://schemas.openxmlformats.org/officeDocument/2006/relationships/hyperlink" Target="https://playdevice.ru/product/141538/mysh-provodnaya-perfeo-profil-4kn-usb-chernaya-pf-383-op-b/" TargetMode="External"/><Relationship Id="rId_hyperlink_730" Type="http://schemas.openxmlformats.org/officeDocument/2006/relationships/hyperlink" Target="https://playdevice.ru/product/225130/mysh-provodnaya-smartbuy-215-one-usb-black/" TargetMode="External"/><Relationship Id="rId_hyperlink_731" Type="http://schemas.openxmlformats.org/officeDocument/2006/relationships/hyperlink" Target="https://playdevice.ru/product/231767/mysh-provodnaya-smartbuy-216-one-usb-black/" TargetMode="External"/><Relationship Id="rId_hyperlink_732" Type="http://schemas.openxmlformats.org/officeDocument/2006/relationships/hyperlink" Target="https://playdevice.ru/product/239860/mysh-provodnaya-smartbuy-288g-usb-seryy-metallik-s-podsvetkoy-bezzvuchnaya/" TargetMode="External"/><Relationship Id="rId_hyperlink_733" Type="http://schemas.openxmlformats.org/officeDocument/2006/relationships/hyperlink" Target="https://playdevice.ru/product/239861/mysh-provodnaya-smartbuy-288k-usb-chernaya-s-podsvetkoy-bezzvuchnaya/" TargetMode="External"/><Relationship Id="rId_hyperlink_734" Type="http://schemas.openxmlformats.org/officeDocument/2006/relationships/hyperlink" Target="https://playdevice.ru/product/123209/mysh-provodnaya-smartbuy-320-pirate-ship-sbm-320-ps/" TargetMode="External"/><Relationship Id="rId_hyperlink_735" Type="http://schemas.openxmlformats.org/officeDocument/2006/relationships/hyperlink" Target="https://playdevice.ru/product/173409/mysh-provodnaya-smartbuy-325-usb-black/" TargetMode="External"/><Relationship Id="rId_hyperlink_736" Type="http://schemas.openxmlformats.org/officeDocument/2006/relationships/hyperlink" Target="https://playdevice.ru/product/165127/mysh-provodnaya-smartbuy-325-usb-blue/" TargetMode="External"/><Relationship Id="rId_hyperlink_737" Type="http://schemas.openxmlformats.org/officeDocument/2006/relationships/hyperlink" Target="https://playdevice.ru/product/173410/mysh-provodnaya-smartbuy-325-usb-red/" TargetMode="External"/><Relationship Id="rId_hyperlink_738" Type="http://schemas.openxmlformats.org/officeDocument/2006/relationships/hyperlink" Target="https://playdevice.ru/product/173411/mysh-provodnaya-smartbuy-325-usb-yellow/" TargetMode="External"/><Relationship Id="rId_hyperlink_739" Type="http://schemas.openxmlformats.org/officeDocument/2006/relationships/hyperlink" Target="https://playdevice.ru/product/165379/mysh-provodnaya-smartbuy-334-one-usb-black-s-podsvetkoy/" TargetMode="External"/><Relationship Id="rId_hyperlink_740" Type="http://schemas.openxmlformats.org/officeDocument/2006/relationships/hyperlink" Target="https://playdevice.ru/product/165378/mysh-provodnaya-smartbuy-334-one-usb-white-s-podsvetkoy/" TargetMode="External"/><Relationship Id="rId_hyperlink_741" Type="http://schemas.openxmlformats.org/officeDocument/2006/relationships/hyperlink" Target="https://playdevice.ru/product/165381/mysh-provodnaya-smartbuy-338-one-usb-black-s-podsvetkoy/" TargetMode="External"/><Relationship Id="rId_hyperlink_742" Type="http://schemas.openxmlformats.org/officeDocument/2006/relationships/hyperlink" Target="https://playdevice.ru/product/165380/mysh-provodnaya-smartbuy-338-one-usb-white-s-podsvetkoy/" TargetMode="External"/><Relationship Id="rId_hyperlink_743" Type="http://schemas.openxmlformats.org/officeDocument/2006/relationships/hyperlink" Target="https://playdevice.ru/product/165382/mysh-provodnaya-smartbuy-339-one-usb-black/" TargetMode="External"/><Relationship Id="rId_hyperlink_744" Type="http://schemas.openxmlformats.org/officeDocument/2006/relationships/hyperlink" Target="https://playdevice.ru/product/165934/mysh-provodnaya-smartbuy-349-usb-s-podsvetkoy-seraya/" TargetMode="External"/><Relationship Id="rId_hyperlink_745" Type="http://schemas.openxmlformats.org/officeDocument/2006/relationships/hyperlink" Target="https://playdevice.ru/product/237506/mysh-provodnaya-smartbuy-one-212-k-usb-chernaya/" TargetMode="External"/><Relationship Id="rId_hyperlink_746" Type="http://schemas.openxmlformats.org/officeDocument/2006/relationships/hyperlink" Target="https://playdevice.ru/product/146421/mysh-provodnaya-smartbuy-one-214-k-usb-chernaya/" TargetMode="External"/><Relationship Id="rId_hyperlink_747" Type="http://schemas.openxmlformats.org/officeDocument/2006/relationships/hyperlink" Target="https://playdevice.ru/product/225565/mysh-provodnaya-smartbuy-one-265-k-usb-krasnaya-bezzvuchnaya/" TargetMode="External"/><Relationship Id="rId_hyperlink_748" Type="http://schemas.openxmlformats.org/officeDocument/2006/relationships/hyperlink" Target="https://playdevice.ru/product/225564/mysh-provodnaya-smartbuy-one-265-k-usb-chernaya-bezzvuchnaya/" TargetMode="External"/><Relationship Id="rId_hyperlink_749" Type="http://schemas.openxmlformats.org/officeDocument/2006/relationships/hyperlink" Target="https://playdevice.ru/product/227248/mysh-provodnaya-smartbuy-one-280-usb-belo-seraya-bezzvuchnaya/" TargetMode="External"/><Relationship Id="rId_hyperlink_750" Type="http://schemas.openxmlformats.org/officeDocument/2006/relationships/hyperlink" Target="https://playdevice.ru/product/227247/mysh-provodnaya-smartbuy-one-280-usb-chernaya-bezzvuchnaya/" TargetMode="External"/><Relationship Id="rId_hyperlink_751" Type="http://schemas.openxmlformats.org/officeDocument/2006/relationships/hyperlink" Target="https://playdevice.ru/product/126782/mysh-provodnaya-smartbuy-one-329-usb-cherno-zheltaya/" TargetMode="External"/><Relationship Id="rId_hyperlink_752" Type="http://schemas.openxmlformats.org/officeDocument/2006/relationships/hyperlink" Target="https://playdevice.ru/product/126783/mysh-provodnaya-smartbuy-one-329-usb-cherno-seraya/" TargetMode="External"/><Relationship Id="rId_hyperlink_753" Type="http://schemas.openxmlformats.org/officeDocument/2006/relationships/hyperlink" Target="https://playdevice.ru/product/178412/mysh-provodnaya-smartbuy-one-352-usb-belaya/" TargetMode="External"/><Relationship Id="rId_hyperlink_754" Type="http://schemas.openxmlformats.org/officeDocument/2006/relationships/hyperlink" Target="https://playdevice.ru/product/161165/mysh-provodnaya-smartbuy-one-352-usb-chernaya/" TargetMode="External"/><Relationship Id="rId_hyperlink_755" Type="http://schemas.openxmlformats.org/officeDocument/2006/relationships/hyperlink" Target="https://playdevice.ru/product/161162/mysh-provodnaya-smartbuy-one-352-usb-cherno-zelenaya/" TargetMode="External"/><Relationship Id="rId_hyperlink_756" Type="http://schemas.openxmlformats.org/officeDocument/2006/relationships/hyperlink" Target="https://playdevice.ru/product/161163/mysh-provodnaya-smartbuy-one-352-usb-cherno-krasnaya/" TargetMode="External"/><Relationship Id="rId_hyperlink_757" Type="http://schemas.openxmlformats.org/officeDocument/2006/relationships/hyperlink" Target="https://playdevice.ru/product/161164/mysh-provodnaya-smartbuy-one-352-usb-cherno-sinyaya/" TargetMode="External"/><Relationship Id="rId_hyperlink_758" Type="http://schemas.openxmlformats.org/officeDocument/2006/relationships/hyperlink" Target="https://playdevice.ru/product/241043/svetilnik-usb-dream-c5-cena-za-sht/" TargetMode="External"/><Relationship Id="rId_hyperlink_759" Type="http://schemas.openxmlformats.org/officeDocument/2006/relationships/hyperlink" Target="https://playdevice.ru/product/238689/svetodiodnyy-usb-svetilnik-3-led-5v-15-vt-60mm/" TargetMode="External"/><Relationship Id="rId_hyperlink_760" Type="http://schemas.openxmlformats.org/officeDocument/2006/relationships/hyperlink" Target="https://playdevice.ru/product/238688/svetodiodnyy-usb-svetilnik-8-led-5v-25vt-100mm/" TargetMode="External"/><Relationship Id="rId_hyperlink_761" Type="http://schemas.openxmlformats.org/officeDocument/2006/relationships/hyperlink" Target="https://playdevice.ru/product/240727/svetodiodnyy-usb-svetilnik-c6-3-led-cool-holodnyy-svet-dream/" TargetMode="External"/><Relationship Id="rId_hyperlink_762" Type="http://schemas.openxmlformats.org/officeDocument/2006/relationships/hyperlink" Target="https://playdevice.ru/product/240732/svetodiodnyy-usb-svetilnik-c6-8-led-cool-holodnyy-svet-dream/" TargetMode="External"/><Relationship Id="rId_hyperlink_763" Type="http://schemas.openxmlformats.org/officeDocument/2006/relationships/hyperlink" Target="https://playdevice.ru/product/240930/kabel-type-c-lightning-20w-31a-1200mm-mrm-pd88l-chernyy/" TargetMode="External"/><Relationship Id="rId_hyperlink_764" Type="http://schemas.openxmlformats.org/officeDocument/2006/relationships/hyperlink" Target="https://playdevice.ru/product/231051/kabel-type-c-lightning-borofone-bx51-belyy/" TargetMode="External"/><Relationship Id="rId_hyperlink_765" Type="http://schemas.openxmlformats.org/officeDocument/2006/relationships/hyperlink" Target="https://playdevice.ru/product/231017/kabel-type-c-lightning-borofone-bx51-chernyy/" TargetMode="External"/><Relationship Id="rId_hyperlink_766" Type="http://schemas.openxmlformats.org/officeDocument/2006/relationships/hyperlink" Target="https://playdevice.ru/product/240933/kabel-type-c-type-c-60w-6a-1200mm-mrm-pd88t-belyy/" TargetMode="External"/><Relationship Id="rId_hyperlink_767" Type="http://schemas.openxmlformats.org/officeDocument/2006/relationships/hyperlink" Target="https://playdevice.ru/product/240932/kabel-type-c-type-c-60w-6a-1200mm-mrm-pd88t-chernyy/" TargetMode="External"/><Relationship Id="rId_hyperlink_768" Type="http://schemas.openxmlformats.org/officeDocument/2006/relationships/hyperlink" Target="https://playdevice.ru/product/231023/kabel-type-c-type-c-borofone-bx19-60w-belyy/" TargetMode="External"/><Relationship Id="rId_hyperlink_769" Type="http://schemas.openxmlformats.org/officeDocument/2006/relationships/hyperlink" Target="https://playdevice.ru/product/232384/kabel-type-c-type-c-borofone-bx51-1m-60w-chernyy/" TargetMode="External"/><Relationship Id="rId_hyperlink_770" Type="http://schemas.openxmlformats.org/officeDocument/2006/relationships/hyperlink" Target="https://playdevice.ru/product/241394/kabel-type-c-type-c-borofone-bx70-1m-60w-silikon-belyy/" TargetMode="External"/><Relationship Id="rId_hyperlink_771" Type="http://schemas.openxmlformats.org/officeDocument/2006/relationships/hyperlink" Target="https://playdevice.ru/product/236715/kabel-type-c-type-c-borofone-bx80-belyy/" TargetMode="External"/><Relationship Id="rId_hyperlink_772" Type="http://schemas.openxmlformats.org/officeDocument/2006/relationships/hyperlink" Target="https://playdevice.ru/product/236716/kabel-type-c-type-c-borofone-bx80-chernyy/" TargetMode="External"/><Relationship Id="rId_hyperlink_773" Type="http://schemas.openxmlformats.org/officeDocument/2006/relationships/hyperlink" Target="https://playdevice.ru/product/241398/kabel-type-c-type-c-borofone-bx91-1m-belyy-30a-pd60w/" TargetMode="External"/><Relationship Id="rId_hyperlink_774" Type="http://schemas.openxmlformats.org/officeDocument/2006/relationships/hyperlink" Target="https://playdevice.ru/product/241995/kabel-type-c-type-c-hoco-x37-belyy/" TargetMode="External"/><Relationship Id="rId_hyperlink_775" Type="http://schemas.openxmlformats.org/officeDocument/2006/relationships/hyperlink" Target="https://playdevice.ru/product/236721/kabel-type-c-type-c-hoco-x83-60w-chernyy/" TargetMode="External"/><Relationship Id="rId_hyperlink_776" Type="http://schemas.openxmlformats.org/officeDocument/2006/relationships/hyperlink" Target="https://playdevice.ru/product/235773/kabel-type-c-type-c-hoco-x88-1m-silikon-chernyy/" TargetMode="External"/><Relationship Id="rId_hyperlink_777" Type="http://schemas.openxmlformats.org/officeDocument/2006/relationships/hyperlink" Target="https://playdevice.ru/product/239594/kabel-type-c-type-c-hoco-x96-1m-60w-belyy/" TargetMode="External"/><Relationship Id="rId_hyperlink_778" Type="http://schemas.openxmlformats.org/officeDocument/2006/relationships/hyperlink" Target="https://playdevice.ru/product/239593/kabel-type-c-type-c-hoco-x96-1m-60w-chernyy/" TargetMode="External"/><Relationship Id="rId_hyperlink_779" Type="http://schemas.openxmlformats.org/officeDocument/2006/relationships/hyperlink" Target="https://playdevice.ru/product/221222/kabel-usb-lightning-borofone-bx14-3m-belyy/" TargetMode="External"/><Relationship Id="rId_hyperlink_780" Type="http://schemas.openxmlformats.org/officeDocument/2006/relationships/hyperlink" Target="https://playdevice.ru/product/224449/kabel-usb-lightning-borofone-bx16-belyy/" TargetMode="External"/><Relationship Id="rId_hyperlink_781" Type="http://schemas.openxmlformats.org/officeDocument/2006/relationships/hyperlink" Target="https://playdevice.ru/product/221812/kabel-usb-lightning-borofone-bx16-chernyy/" TargetMode="External"/><Relationship Id="rId_hyperlink_782" Type="http://schemas.openxmlformats.org/officeDocument/2006/relationships/hyperlink" Target="https://playdevice.ru/product/231513/kabel-usb-lightning-borofone-bx18-3m-belyy/" TargetMode="External"/><Relationship Id="rId_hyperlink_783" Type="http://schemas.openxmlformats.org/officeDocument/2006/relationships/hyperlink" Target="https://playdevice.ru/product/220237/kabel-usb-lightning-borofone-bx19-chernyy/" TargetMode="External"/><Relationship Id="rId_hyperlink_784" Type="http://schemas.openxmlformats.org/officeDocument/2006/relationships/hyperlink" Target="https://playdevice.ru/product/220644/kabel-usb-lightning-borofone-bx25-opletka-neylon-belyy/" TargetMode="External"/><Relationship Id="rId_hyperlink_785" Type="http://schemas.openxmlformats.org/officeDocument/2006/relationships/hyperlink" Target="https://playdevice.ru/product/241985/kabel-usb-lightning-borofone-bx32-025m-opletka-neylon-chernyy/" TargetMode="External"/><Relationship Id="rId_hyperlink_786" Type="http://schemas.openxmlformats.org/officeDocument/2006/relationships/hyperlink" Target="https://playdevice.ru/product/229149/kabel-usb-lightning-borofone-bx41-magnitnyy-chernyy/" TargetMode="External"/><Relationship Id="rId_hyperlink_787" Type="http://schemas.openxmlformats.org/officeDocument/2006/relationships/hyperlink" Target="https://playdevice.ru/product/229161/kabel-usb-lightning-borofone-bx51-belyy/" TargetMode="External"/><Relationship Id="rId_hyperlink_788" Type="http://schemas.openxmlformats.org/officeDocument/2006/relationships/hyperlink" Target="https://playdevice.ru/product/229150/kabel-usb-lightning-borofone-bx51-chernyy/" TargetMode="External"/><Relationship Id="rId_hyperlink_789" Type="http://schemas.openxmlformats.org/officeDocument/2006/relationships/hyperlink" Target="https://playdevice.ru/product/236772/kabel-usb-lightning-borofone-bx70-silikon-chernyy/" TargetMode="External"/><Relationship Id="rId_hyperlink_790" Type="http://schemas.openxmlformats.org/officeDocument/2006/relationships/hyperlink" Target="https://playdevice.ru/product/236775/kabel-usb-lightning-borofone-bx80-belyy/" TargetMode="External"/><Relationship Id="rId_hyperlink_791" Type="http://schemas.openxmlformats.org/officeDocument/2006/relationships/hyperlink" Target="https://playdevice.ru/product/235417/kabel-usb-lightning-borofone-bx81-diametr-6mm-chernyy/" TargetMode="External"/><Relationship Id="rId_hyperlink_792" Type="http://schemas.openxmlformats.org/officeDocument/2006/relationships/hyperlink" Target="https://playdevice.ru/product/235614/kabel-usb-lightning-borofone-bx85-1m-ploskiy-belyy/" TargetMode="External"/><Relationship Id="rId_hyperlink_793" Type="http://schemas.openxmlformats.org/officeDocument/2006/relationships/hyperlink" Target="https://playdevice.ru/product/235852/kabel-usb-lightning-dream-pd03-belyy/" TargetMode="External"/><Relationship Id="rId_hyperlink_794" Type="http://schemas.openxmlformats.org/officeDocument/2006/relationships/hyperlink" Target="https://playdevice.ru/product/225653/kabel-usb-lightning-dream-u40-magnitnyy-krasnyy/" TargetMode="External"/><Relationship Id="rId_hyperlink_795" Type="http://schemas.openxmlformats.org/officeDocument/2006/relationships/hyperlink" Target="https://playdevice.ru/product/220099/kabel-usb-lightning-hoco-s4-displey-krasnyy/" TargetMode="External"/><Relationship Id="rId_hyperlink_796" Type="http://schemas.openxmlformats.org/officeDocument/2006/relationships/hyperlink" Target="https://playdevice.ru/product/178258/kabel-usb-lightning-hoco-x1-3m-belyy/" TargetMode="External"/><Relationship Id="rId_hyperlink_797" Type="http://schemas.openxmlformats.org/officeDocument/2006/relationships/hyperlink" Target="https://playdevice.ru/product/169867/kabel-usb-lightning-hoco-x1-belyy/" TargetMode="External"/><Relationship Id="rId_hyperlink_798" Type="http://schemas.openxmlformats.org/officeDocument/2006/relationships/hyperlink" Target="https://playdevice.ru/product/158685/kabel-usb-lightning-hoco-x13-chernyy/" TargetMode="External"/><Relationship Id="rId_hyperlink_799" Type="http://schemas.openxmlformats.org/officeDocument/2006/relationships/hyperlink" Target="https://playdevice.ru/product/218131/kabel-usb-lightning-hoco-x14-2m-krasnyy/" TargetMode="External"/><Relationship Id="rId_hyperlink_800" Type="http://schemas.openxmlformats.org/officeDocument/2006/relationships/hyperlink" Target="https://playdevice.ru/product/171907/kabel-usb-lightning-hoco-x20-2m-belyy/" TargetMode="External"/><Relationship Id="rId_hyperlink_801" Type="http://schemas.openxmlformats.org/officeDocument/2006/relationships/hyperlink" Target="https://playdevice.ru/product/217658/kabel-usb-lightning-hoco-x25-silikon-belyy/" TargetMode="External"/><Relationship Id="rId_hyperlink_802" Type="http://schemas.openxmlformats.org/officeDocument/2006/relationships/hyperlink" Target="https://playdevice.ru/product/221194/kabel-usb-lightning-hoco-x35-025m-chernyy/" TargetMode="External"/><Relationship Id="rId_hyperlink_803" Type="http://schemas.openxmlformats.org/officeDocument/2006/relationships/hyperlink" Target="https://playdevice.ru/product/241988/kabel-usb-lightning-hoco-x37-05m-24a-silikon-belyy/" TargetMode="External"/><Relationship Id="rId_hyperlink_804" Type="http://schemas.openxmlformats.org/officeDocument/2006/relationships/hyperlink" Target="https://playdevice.ru/product/221195/kabel-usb-lightning-hoco-x37-24a-silikon-belyy/" TargetMode="External"/><Relationship Id="rId_hyperlink_805" Type="http://schemas.openxmlformats.org/officeDocument/2006/relationships/hyperlink" Target="https://playdevice.ru/product/235909/kabel-usb-lightning-hoco-x83-belyy/" TargetMode="External"/><Relationship Id="rId_hyperlink_806" Type="http://schemas.openxmlformats.org/officeDocument/2006/relationships/hyperlink" Target="https://playdevice.ru/product/235617/kabel-usb-lightning-hoco-x88-silikon-belyy/" TargetMode="External"/><Relationship Id="rId_hyperlink_807" Type="http://schemas.openxmlformats.org/officeDocument/2006/relationships/hyperlink" Target="https://playdevice.ru/product/235616/kabel-usb-lightning-hoco-x88-silikon-chernyy/" TargetMode="External"/><Relationship Id="rId_hyperlink_808" Type="http://schemas.openxmlformats.org/officeDocument/2006/relationships/hyperlink" Target="https://playdevice.ru/product/239226/kabel-usb-lightning-hoco-x96-chernyy/" TargetMode="External"/><Relationship Id="rId_hyperlink_809" Type="http://schemas.openxmlformats.org/officeDocument/2006/relationships/hyperlink" Target="https://playdevice.ru/product/227414/konnektor-lightning-dlya-magnitnogo-kabelya/" TargetMode="External"/><Relationship Id="rId_hyperlink_810" Type="http://schemas.openxmlformats.org/officeDocument/2006/relationships/hyperlink" Target="https://playdevice.ru/product/224459/kabel-usb-30pin-hoco-x23-belyy/" TargetMode="External"/><Relationship Id="rId_hyperlink_811" Type="http://schemas.openxmlformats.org/officeDocument/2006/relationships/hyperlink" Target="https://playdevice.ru/product/135356/kabel-usb-iphone-4-15m-na-katushke/" TargetMode="External"/><Relationship Id="rId_hyperlink_812" Type="http://schemas.openxmlformats.org/officeDocument/2006/relationships/hyperlink" Target="https://playdevice.ru/product/167561/kabel-usb-iphone-4-ploskiy-na-katushke/" TargetMode="External"/><Relationship Id="rId_hyperlink_813" Type="http://schemas.openxmlformats.org/officeDocument/2006/relationships/hyperlink" Target="https://playdevice.ru/product/221826/kabel-usb-microusb-borofone-bx14-3m-belyy/" TargetMode="External"/><Relationship Id="rId_hyperlink_814" Type="http://schemas.openxmlformats.org/officeDocument/2006/relationships/hyperlink" Target="https://playdevice.ru/product/219045/kabel-usb-microusb-borofone-bx16-chernyy/" TargetMode="External"/><Relationship Id="rId_hyperlink_815" Type="http://schemas.openxmlformats.org/officeDocument/2006/relationships/hyperlink" Target="https://playdevice.ru/product/220259/kabel-usb-microusb-borofone-bx25-opletka-neylon-chernyy/" TargetMode="External"/><Relationship Id="rId_hyperlink_816" Type="http://schemas.openxmlformats.org/officeDocument/2006/relationships/hyperlink" Target="https://playdevice.ru/product/239010/kabel-usb-microusb-borofone-bx47-chernyy/" TargetMode="External"/><Relationship Id="rId_hyperlink_817" Type="http://schemas.openxmlformats.org/officeDocument/2006/relationships/hyperlink" Target="https://playdevice.ru/product/229950/kabel-usb-microusb-borofone-bx59-silikon-belyy-zoloto/" TargetMode="External"/><Relationship Id="rId_hyperlink_818" Type="http://schemas.openxmlformats.org/officeDocument/2006/relationships/hyperlink" Target="https://playdevice.ru/product/229951/kabel-usb-microusb-borofone-bx60-opletka-neylon-belyy/" TargetMode="External"/><Relationship Id="rId_hyperlink_819" Type="http://schemas.openxmlformats.org/officeDocument/2006/relationships/hyperlink" Target="https://playdevice.ru/product/229952/kabel-usb-microusb-borofone-bx60-opletka-neylon-krasnyy/" TargetMode="External"/><Relationship Id="rId_hyperlink_820" Type="http://schemas.openxmlformats.org/officeDocument/2006/relationships/hyperlink" Target="https://playdevice.ru/product/233652/kabel-usb-microusb-borofone-bx61-opletka-chernyy/" TargetMode="External"/><Relationship Id="rId_hyperlink_821" Type="http://schemas.openxmlformats.org/officeDocument/2006/relationships/hyperlink" Target="https://playdevice.ru/product/235913/kabel-usb-microusb-borofone-bx70-silikon-belyy/" TargetMode="External"/><Relationship Id="rId_hyperlink_822" Type="http://schemas.openxmlformats.org/officeDocument/2006/relationships/hyperlink" Target="https://playdevice.ru/product/240549/kabel-usb-microusb-borofone-bx82silikon-belyy/" TargetMode="External"/><Relationship Id="rId_hyperlink_823" Type="http://schemas.openxmlformats.org/officeDocument/2006/relationships/hyperlink" Target="https://playdevice.ru/product/235619/kabel-usb-microusb-borofone-bx84-belyy/" TargetMode="External"/><Relationship Id="rId_hyperlink_824" Type="http://schemas.openxmlformats.org/officeDocument/2006/relationships/hyperlink" Target="https://playdevice.ru/product/236706/kabel-usb-microusb-borofone-bx85-ploskiy-chernyy/" TargetMode="External"/><Relationship Id="rId_hyperlink_825" Type="http://schemas.openxmlformats.org/officeDocument/2006/relationships/hyperlink" Target="https://playdevice.ru/product/240575/kabel-usb-microusb-borofone-bx86-belyy/" TargetMode="External"/><Relationship Id="rId_hyperlink_826" Type="http://schemas.openxmlformats.org/officeDocument/2006/relationships/hyperlink" Target="https://playdevice.ru/product/240576/kabel-usb-microusb-borofone-bx86-chernyy/" TargetMode="External"/><Relationship Id="rId_hyperlink_827" Type="http://schemas.openxmlformats.org/officeDocument/2006/relationships/hyperlink" Target="https://playdevice.ru/product/233393/kabel-usb-microusb-dream-bx14-1m-belyy/" TargetMode="External"/><Relationship Id="rId_hyperlink_828" Type="http://schemas.openxmlformats.org/officeDocument/2006/relationships/hyperlink" Target="https://playdevice.ru/product/236621/kabel-usb-microusb-dream-cb01-03m-chernyy/" TargetMode="External"/><Relationship Id="rId_hyperlink_829" Type="http://schemas.openxmlformats.org/officeDocument/2006/relationships/hyperlink" Target="https://playdevice.ru/product/235853/kabel-usb-microusb-dream-p8-1m-belyy/" TargetMode="External"/><Relationship Id="rId_hyperlink_830" Type="http://schemas.openxmlformats.org/officeDocument/2006/relationships/hyperlink" Target="https://playdevice.ru/product/235854/kabel-usb-microusb-dream-s6-1m-belyy/" TargetMode="External"/><Relationship Id="rId_hyperlink_831" Type="http://schemas.openxmlformats.org/officeDocument/2006/relationships/hyperlink" Target="https://playdevice.ru/product/225087/kabel-usb-microusb-dream-u40-magnitnyy-1m-chernyy/" TargetMode="External"/><Relationship Id="rId_hyperlink_832" Type="http://schemas.openxmlformats.org/officeDocument/2006/relationships/hyperlink" Target="https://playdevice.ru/product/225886/kabel-usb-microusb-dream-u50-magnitnyy-uglovoy-chernyy-tehpak/" TargetMode="External"/><Relationship Id="rId_hyperlink_833" Type="http://schemas.openxmlformats.org/officeDocument/2006/relationships/hyperlink" Target="https://playdevice.ru/product/235857/kabel-usb-microusb-dream-x5-1m-belyy/" TargetMode="External"/><Relationship Id="rId_hyperlink_834" Type="http://schemas.openxmlformats.org/officeDocument/2006/relationships/hyperlink" Target="https://playdevice.ru/product/235858/kabel-usb-microusb-dream-x5-1m-chernyy/" TargetMode="External"/><Relationship Id="rId_hyperlink_835" Type="http://schemas.openxmlformats.org/officeDocument/2006/relationships/hyperlink" Target="https://playdevice.ru/product/217642/kabel-usb-microusb-hoco-u48-chernyy/" TargetMode="External"/><Relationship Id="rId_hyperlink_836" Type="http://schemas.openxmlformats.org/officeDocument/2006/relationships/hyperlink" Target="https://playdevice.ru/product/125805/kabel-usb-microusb-hoco-x13-chernyy/" TargetMode="External"/><Relationship Id="rId_hyperlink_837" Type="http://schemas.openxmlformats.org/officeDocument/2006/relationships/hyperlink" Target="https://playdevice.ru/product/171901/kabel-usb-microusb-hoco-x14-2m-tkan-chernyykrasnyy/" TargetMode="External"/><Relationship Id="rId_hyperlink_838" Type="http://schemas.openxmlformats.org/officeDocument/2006/relationships/hyperlink" Target="https://playdevice.ru/product/169871/kabel-usb-microusb-hoco-x20-1m-silikon-belyy/" TargetMode="External"/><Relationship Id="rId_hyperlink_839" Type="http://schemas.openxmlformats.org/officeDocument/2006/relationships/hyperlink" Target="https://playdevice.ru/product/171908/kabel-usb-microusb-hoco-x20-1m-silikon-chernyy/" TargetMode="External"/><Relationship Id="rId_hyperlink_840" Type="http://schemas.openxmlformats.org/officeDocument/2006/relationships/hyperlink" Target="https://playdevice.ru/product/178269/kabel-usb-microusb-hoco-x20-2m-silikon-chernyy/" TargetMode="External"/><Relationship Id="rId_hyperlink_841" Type="http://schemas.openxmlformats.org/officeDocument/2006/relationships/hyperlink" Target="https://playdevice.ru/product/237706/kabel-usb-microusb-hoco-x21-plus-025m-krasnyy/" TargetMode="External"/><Relationship Id="rId_hyperlink_842" Type="http://schemas.openxmlformats.org/officeDocument/2006/relationships/hyperlink" Target="https://playdevice.ru/product/218552/kabel-usb-microusb-hoco-x21-silicone-belyy/" TargetMode="External"/><Relationship Id="rId_hyperlink_843" Type="http://schemas.openxmlformats.org/officeDocument/2006/relationships/hyperlink" Target="https://playdevice.ru/product/218553/kabel-usb-microusb-hoco-x21-silicone-krasnyy/" TargetMode="External"/><Relationship Id="rId_hyperlink_844" Type="http://schemas.openxmlformats.org/officeDocument/2006/relationships/hyperlink" Target="https://playdevice.ru/product/218456/kabel-usb-microusb-hoco-x26-krasnyy/" TargetMode="External"/><Relationship Id="rId_hyperlink_845" Type="http://schemas.openxmlformats.org/officeDocument/2006/relationships/hyperlink" Target="https://playdevice.ru/product/221349/kabel-usb-microusb-hoco-x29-1m-silikon-belyy/" TargetMode="External"/><Relationship Id="rId_hyperlink_846" Type="http://schemas.openxmlformats.org/officeDocument/2006/relationships/hyperlink" Target="https://playdevice.ru/product/221201/kabel-usb-microusb-hoco-x33-1m-silikon-4a-belyy/" TargetMode="External"/><Relationship Id="rId_hyperlink_847" Type="http://schemas.openxmlformats.org/officeDocument/2006/relationships/hyperlink" Target="https://playdevice.ru/product/221202/kabel-usb-microusb-hoco-x33-1m-silikon-4a-chernyy/" TargetMode="External"/><Relationship Id="rId_hyperlink_848" Type="http://schemas.openxmlformats.org/officeDocument/2006/relationships/hyperlink" Target="https://playdevice.ru/product/220664/kabel-usb-microusb-hoco-x34-surpass-dlinnyy-shteker-ploskiy-provod-1m-24a-krasnyy/" TargetMode="External"/><Relationship Id="rId_hyperlink_849" Type="http://schemas.openxmlformats.org/officeDocument/2006/relationships/hyperlink" Target="https://playdevice.ru/product/241991/kabel-usb-microusb-hoco-x37-05m-silikon-belyy/" TargetMode="External"/><Relationship Id="rId_hyperlink_850" Type="http://schemas.openxmlformats.org/officeDocument/2006/relationships/hyperlink" Target="https://playdevice.ru/product/222543/kabel-usb-microusb-hoco-x37-1m-silikon-belyy/" TargetMode="External"/><Relationship Id="rId_hyperlink_851" Type="http://schemas.openxmlformats.org/officeDocument/2006/relationships/hyperlink" Target="https://playdevice.ru/product/221763/kabel-usb-microusb-hoco-x40-ploskiy-chernyy/" TargetMode="External"/><Relationship Id="rId_hyperlink_852" Type="http://schemas.openxmlformats.org/officeDocument/2006/relationships/hyperlink" Target="https://playdevice.ru/product/231516/kabel-usb-microusb-hoco-x53-belyy/" TargetMode="External"/><Relationship Id="rId_hyperlink_853" Type="http://schemas.openxmlformats.org/officeDocument/2006/relationships/hyperlink" Target="https://playdevice.ru/product/231957/kabel-usb-microusb-hoco-x53-chernyy/" TargetMode="External"/><Relationship Id="rId_hyperlink_854" Type="http://schemas.openxmlformats.org/officeDocument/2006/relationships/hyperlink" Target="https://playdevice.ru/product/235622/kabel-usb-microusb-hoco-x83-1m-silikon-belyy/" TargetMode="External"/><Relationship Id="rId_hyperlink_855" Type="http://schemas.openxmlformats.org/officeDocument/2006/relationships/hyperlink" Target="https://playdevice.ru/product/239918/kabel-usb-microusb-hoco-x90-1m-belyy/" TargetMode="External"/><Relationship Id="rId_hyperlink_856" Type="http://schemas.openxmlformats.org/officeDocument/2006/relationships/hyperlink" Target="https://playdevice.ru/product/239919/kabel-usb-microusb-hoco-x90-1m-chernyy/" TargetMode="External"/><Relationship Id="rId_hyperlink_857" Type="http://schemas.openxmlformats.org/officeDocument/2006/relationships/hyperlink" Target="https://playdevice.ru/product/234002/kabel-usb-microusb-qc30-dream-dc01-1m-belyy/" TargetMode="External"/><Relationship Id="rId_hyperlink_858" Type="http://schemas.openxmlformats.org/officeDocument/2006/relationships/hyperlink" Target="https://playdevice.ru/product/234003/kabel-usb-microusb-qc30-dream-dc01-1m-chernyy/" TargetMode="External"/><Relationship Id="rId_hyperlink_859" Type="http://schemas.openxmlformats.org/officeDocument/2006/relationships/hyperlink" Target="https://playdevice.ru/product/238262/kabel-type-c-type-c-borofone-bx85-1m-ploskiy-belyy-30a-pd60w/" TargetMode="External"/><Relationship Id="rId_hyperlink_860" Type="http://schemas.openxmlformats.org/officeDocument/2006/relationships/hyperlink" Target="https://playdevice.ru/product/238261/kabel-type-c-type-c-borofone-bx85-1m-ploskiy-chernyy-30a-pd60w/" TargetMode="External"/><Relationship Id="rId_hyperlink_861" Type="http://schemas.openxmlformats.org/officeDocument/2006/relationships/hyperlink" Target="https://playdevice.ru/product/221230/kabel-usb-type-c-borofone-bx17-1m-chernyy/" TargetMode="External"/><Relationship Id="rId_hyperlink_862" Type="http://schemas.openxmlformats.org/officeDocument/2006/relationships/hyperlink" Target="https://playdevice.ru/product/222556/kabel-usb-type-c-borofone-bx18-3m-3a-silikon-belyy/" TargetMode="External"/><Relationship Id="rId_hyperlink_863" Type="http://schemas.openxmlformats.org/officeDocument/2006/relationships/hyperlink" Target="https://playdevice.ru/product/221234/kabel-usb-type-c-borofone-bx21-1m-opletka-tkan-30a-seryy/" TargetMode="External"/><Relationship Id="rId_hyperlink_864" Type="http://schemas.openxmlformats.org/officeDocument/2006/relationships/hyperlink" Target="https://playdevice.ru/product/220250/kabel-usb-type-c-borofone-bx25-1m-3a-opletka-neylon-belyy/" TargetMode="External"/><Relationship Id="rId_hyperlink_865" Type="http://schemas.openxmlformats.org/officeDocument/2006/relationships/hyperlink" Target="https://playdevice.ru/product/221236/kabel-usb-type-c-borofone-bx28-3a-chernyy-krasnyy/" TargetMode="External"/><Relationship Id="rId_hyperlink_866" Type="http://schemas.openxmlformats.org/officeDocument/2006/relationships/hyperlink" Target="https://playdevice.ru/product/228228/kabel-usb-type-c-borofone-bx37-chernyy/" TargetMode="External"/><Relationship Id="rId_hyperlink_867" Type="http://schemas.openxmlformats.org/officeDocument/2006/relationships/hyperlink" Target="https://playdevice.ru/product/232385/kabel-usb-type-c-borofone-bx43-1m-3a-silikon-belyy/" TargetMode="External"/><Relationship Id="rId_hyperlink_868" Type="http://schemas.openxmlformats.org/officeDocument/2006/relationships/hyperlink" Target="https://playdevice.ru/product/236723/kabel-usb-type-c-borofone-bx47-belyy/" TargetMode="External"/><Relationship Id="rId_hyperlink_869" Type="http://schemas.openxmlformats.org/officeDocument/2006/relationships/hyperlink" Target="https://playdevice.ru/product/229484/kabel-usb-type-c-borofone-bx51-tok-do-3a-belyy/" TargetMode="External"/><Relationship Id="rId_hyperlink_870" Type="http://schemas.openxmlformats.org/officeDocument/2006/relationships/hyperlink" Target="https://playdevice.ru/product/229483/kabel-usb-type-c-borofone-bx51-tok-do-3a-chernyy/" TargetMode="External"/><Relationship Id="rId_hyperlink_871" Type="http://schemas.openxmlformats.org/officeDocument/2006/relationships/hyperlink" Target="https://playdevice.ru/product/236726/kabel-usb-type-c-borofone-bx70-1m-belyy/" TargetMode="External"/><Relationship Id="rId_hyperlink_872" Type="http://schemas.openxmlformats.org/officeDocument/2006/relationships/hyperlink" Target="https://playdevice.ru/product/235605/kabel-usb-type-c-borofone-bx80-chernyy/" TargetMode="External"/><Relationship Id="rId_hyperlink_873" Type="http://schemas.openxmlformats.org/officeDocument/2006/relationships/hyperlink" Target="https://playdevice.ru/product/236727/kabel-usb-type-c-borofone-bx82-krasnyy/" TargetMode="External"/><Relationship Id="rId_hyperlink_874" Type="http://schemas.openxmlformats.org/officeDocument/2006/relationships/hyperlink" Target="https://playdevice.ru/product/238594/kabel-usb-type-c-borofone-bx85-1m-ploskiy-chernyy/" TargetMode="External"/><Relationship Id="rId_hyperlink_875" Type="http://schemas.openxmlformats.org/officeDocument/2006/relationships/hyperlink" Target="https://playdevice.ru/product/239231/kabel-usb-type-c-borofone-bx86-1m-chernyy/" TargetMode="External"/><Relationship Id="rId_hyperlink_876" Type="http://schemas.openxmlformats.org/officeDocument/2006/relationships/hyperlink" Target="https://playdevice.ru/product/239950/kabel-usb-type-c-borofone-bx891m-zelenyy-30a/" TargetMode="External"/><Relationship Id="rId_hyperlink_877" Type="http://schemas.openxmlformats.org/officeDocument/2006/relationships/hyperlink" Target="https://playdevice.ru/product/239952/kabel-usb-type-c-borofone-bx891m-seryy-30a/" TargetMode="External"/><Relationship Id="rId_hyperlink_878" Type="http://schemas.openxmlformats.org/officeDocument/2006/relationships/hyperlink" Target="https://playdevice.ru/product/239011/kabel-usb-type-c-borofone-bx91-1m-derzhatel-kabelya-belyy/" TargetMode="External"/><Relationship Id="rId_hyperlink_879" Type="http://schemas.openxmlformats.org/officeDocument/2006/relationships/hyperlink" Target="https://playdevice.ru/product/241190/kabel-usb-type-c-borofone-bx93-025m-3a-27w-belyy/" TargetMode="External"/><Relationship Id="rId_hyperlink_880" Type="http://schemas.openxmlformats.org/officeDocument/2006/relationships/hyperlink" Target="https://playdevice.ru/product/242000/kabel-usb-type-c-borofone-bx93-025m-3a100w-belyy/" TargetMode="External"/><Relationship Id="rId_hyperlink_881" Type="http://schemas.openxmlformats.org/officeDocument/2006/relationships/hyperlink" Target="https://playdevice.ru/product/242002/kabel-usb-type-c-borofone-bx94-1m-silikon-3a-seryy/" TargetMode="External"/><Relationship Id="rId_hyperlink_882" Type="http://schemas.openxmlformats.org/officeDocument/2006/relationships/hyperlink" Target="https://playdevice.ru/product/234005/kabel-usb-type-c-dream-bx14-chernyy/" TargetMode="External"/><Relationship Id="rId_hyperlink_883" Type="http://schemas.openxmlformats.org/officeDocument/2006/relationships/hyperlink" Target="https://playdevice.ru/product/225089/kabel-usb-type-c-dream-u40-magnitnyy-chernyy/" TargetMode="External"/><Relationship Id="rId_hyperlink_884" Type="http://schemas.openxmlformats.org/officeDocument/2006/relationships/hyperlink" Target="https://playdevice.ru/product/227721/kabel-usb-type-c-dream-u50-magnitnyy-uglovoy-serebro/" TargetMode="External"/><Relationship Id="rId_hyperlink_885" Type="http://schemas.openxmlformats.org/officeDocument/2006/relationships/hyperlink" Target="https://playdevice.ru/product/125802/kabel-usb-type-c-hoco-x13-chernyy/" TargetMode="External"/><Relationship Id="rId_hyperlink_886" Type="http://schemas.openxmlformats.org/officeDocument/2006/relationships/hyperlink" Target="https://playdevice.ru/product/158926/kabel-usb-type-c-hoco-x2-opletka-neylon-zoloto/" TargetMode="External"/><Relationship Id="rId_hyperlink_887" Type="http://schemas.openxmlformats.org/officeDocument/2006/relationships/hyperlink" Target="https://playdevice.ru/product/217123/kabel-usb-type-c-hoco-x25-belyy/" TargetMode="External"/><Relationship Id="rId_hyperlink_888" Type="http://schemas.openxmlformats.org/officeDocument/2006/relationships/hyperlink" Target="https://playdevice.ru/product/217124/kabel-usb-type-c-hoco-x25-chernyy/" TargetMode="External"/><Relationship Id="rId_hyperlink_889" Type="http://schemas.openxmlformats.org/officeDocument/2006/relationships/hyperlink" Target="https://playdevice.ru/product/224305/kabel-usb-type-c-hoco-x37-belyy/" TargetMode="External"/><Relationship Id="rId_hyperlink_890" Type="http://schemas.openxmlformats.org/officeDocument/2006/relationships/hyperlink" Target="https://playdevice.ru/product/241996/kabel-usb-type-c-hoco-x37-05m-belyy/" TargetMode="External"/><Relationship Id="rId_hyperlink_891" Type="http://schemas.openxmlformats.org/officeDocument/2006/relationships/hyperlink" Target="https://playdevice.ru/product/242005/kabel-usb-type-c-hoco-x73-chernyy/" TargetMode="External"/><Relationship Id="rId_hyperlink_892" Type="http://schemas.openxmlformats.org/officeDocument/2006/relationships/hyperlink" Target="https://playdevice.ru/product/236734/kabel-usb-type-c-hoco-x84-1m-silikon-diametr-6mm-belyy/" TargetMode="External"/><Relationship Id="rId_hyperlink_893" Type="http://schemas.openxmlformats.org/officeDocument/2006/relationships/hyperlink" Target="https://playdevice.ru/product/239957/kabel-usb-type-c-hoco-x91-3m-tkan-chernyy-30a/" TargetMode="External"/><Relationship Id="rId_hyperlink_894" Type="http://schemas.openxmlformats.org/officeDocument/2006/relationships/hyperlink" Target="https://playdevice.ru/product/239232/kabel-usb-type-c-hoco-x93-1m-3a-pd27vt-belyy/" TargetMode="External"/><Relationship Id="rId_hyperlink_895" Type="http://schemas.openxmlformats.org/officeDocument/2006/relationships/hyperlink" Target="https://playdevice.ru/product/242006/kabel-usb-type-c-hoco-x94-1m-tkan-krasnyy-30a/" TargetMode="External"/><Relationship Id="rId_hyperlink_896" Type="http://schemas.openxmlformats.org/officeDocument/2006/relationships/hyperlink" Target="https://playdevice.ru/product/242007/kabel-usb-type-c-hoco-x94-1m-tkan-chernyy-30a/" TargetMode="External"/><Relationship Id="rId_hyperlink_897" Type="http://schemas.openxmlformats.org/officeDocument/2006/relationships/hyperlink" Target="https://playdevice.ru/product/238600/kabel-usb-type-c-hoco-x96-3a-pd27vt-chernyy/" TargetMode="External"/><Relationship Id="rId_hyperlink_898" Type="http://schemas.openxmlformats.org/officeDocument/2006/relationships/hyperlink" Target="https://playdevice.ru/product/242008/kabel-usb-type-c-hoco-x96-6a-025m-pd100vt-belyy/" TargetMode="External"/><Relationship Id="rId_hyperlink_899" Type="http://schemas.openxmlformats.org/officeDocument/2006/relationships/hyperlink" Target="https://playdevice.ru/product/234006/kabel-usb-type-c-qc30-dream-c50-chernyy/" TargetMode="External"/><Relationship Id="rId_hyperlink_900" Type="http://schemas.openxmlformats.org/officeDocument/2006/relationships/hyperlink" Target="https://playdevice.ru/product/220728/kabel-usb-type-c-magnetic-cable-magnitnyy/" TargetMode="External"/><Relationship Id="rId_hyperlink_901" Type="http://schemas.openxmlformats.org/officeDocument/2006/relationships/hyperlink" Target="https://playdevice.ru/product/225373/konnektor-lightning-dlya-magnitnogo-kabelya-dream-tehpak-upak-5sht/" TargetMode="External"/><Relationship Id="rId_hyperlink_902" Type="http://schemas.openxmlformats.org/officeDocument/2006/relationships/hyperlink" Target="https://playdevice.ru/product/225368/konnektor-microusb-dlya-magnitnogo-kabelya-dream-n6/" TargetMode="External"/><Relationship Id="rId_hyperlink_903" Type="http://schemas.openxmlformats.org/officeDocument/2006/relationships/hyperlink" Target="https://playdevice.ru/product/225387/konnektor-type-c-dlya-magnitnogo-kabelya-dream/" TargetMode="External"/><Relationship Id="rId_hyperlink_904" Type="http://schemas.openxmlformats.org/officeDocument/2006/relationships/hyperlink" Target="https://playdevice.ru/product/220240/kabel-usb-apple-8pin-microusb-type-c-borofone-bx17-chernyy/" TargetMode="External"/><Relationship Id="rId_hyperlink_905" Type="http://schemas.openxmlformats.org/officeDocument/2006/relationships/hyperlink" Target="https://playdevice.ru/product/142214/kabel-usb-2v1-sam-tab-microusb-bs-414/" TargetMode="External"/><Relationship Id="rId_hyperlink_906" Type="http://schemas.openxmlformats.org/officeDocument/2006/relationships/hyperlink" Target="https://playdevice.ru/product/125801/kabel-dlya-zaryadki-nokia-6101/" TargetMode="External"/><Relationship Id="rId_hyperlink_907" Type="http://schemas.openxmlformats.org/officeDocument/2006/relationships/hyperlink" Target="https://playdevice.ru/product/169874/perehodnik-iphone-8pin-shteker-2-x-iphone-8pin-gnezdo-hoco-dainty-ls5-belyy/" TargetMode="External"/><Relationship Id="rId_hyperlink_908" Type="http://schemas.openxmlformats.org/officeDocument/2006/relationships/hyperlink" Target="https://playdevice.ru/product/150211/perehodnik-usb-dlya-zaryadki-sottelefonov-4-razema-ploskiy-kabel-svetyaschiysya-cvetnye-upakpaket/" TargetMode="External"/><Relationship Id="rId_hyperlink_909" Type="http://schemas.openxmlformats.org/officeDocument/2006/relationships/hyperlink" Target="https://playdevice.ru/product/241684/kabel-audiovideo-shteker-hdmi-shteker-lightning-2m-ot-avw49/" TargetMode="External"/><Relationship Id="rId_hyperlink_910" Type="http://schemas.openxmlformats.org/officeDocument/2006/relationships/hyperlink" Target="https://playdevice.ru/product/241685/kabel-audiovideo-shteker-hdmi-shteker-type-c-2m-ot-avw49/" TargetMode="External"/><Relationship Id="rId_hyperlink_911" Type="http://schemas.openxmlformats.org/officeDocument/2006/relationships/hyperlink" Target="https://playdevice.ru/product/240929/adapter-lightning-s-vyhodom-audio-aux-i-zaryadki-8pin-gl046/" TargetMode="External"/><Relationship Id="rId_hyperlink_912" Type="http://schemas.openxmlformats.org/officeDocument/2006/relationships/hyperlink" Target="https://playdevice.ru/product/227490/perehodnik-lightning-shteker-2-lightning-gnezdo-ezra-ad02/" TargetMode="External"/><Relationship Id="rId_hyperlink_913" Type="http://schemas.openxmlformats.org/officeDocument/2006/relationships/hyperlink" Target="https://playdevice.ru/product/219836/perehodnik-lightning-shteker-2-x-lightning-gnezda-dlya-zaryadki-i-naushnikov-gl-012/" TargetMode="External"/><Relationship Id="rId_hyperlink_914" Type="http://schemas.openxmlformats.org/officeDocument/2006/relationships/hyperlink" Target="https://playdevice.ru/product/223173/perehodnik-lightning-shteker-2-x-lightning-gnezda-dlya-zaryadki-i-naushnikov-km-111/" TargetMode="External"/><Relationship Id="rId_hyperlink_915" Type="http://schemas.openxmlformats.org/officeDocument/2006/relationships/hyperlink" Target="https://playdevice.ru/product/231053/perehodnik-lightning-shteker-35-jack-gnezdo/" TargetMode="External"/><Relationship Id="rId_hyperlink_916" Type="http://schemas.openxmlformats.org/officeDocument/2006/relationships/hyperlink" Target="https://playdevice.ru/product/223615/perehodnik-lightning-shteker-35-jack-gnezdo-dream-la01-bluetooth-belyy/" TargetMode="External"/><Relationship Id="rId_hyperlink_917" Type="http://schemas.openxmlformats.org/officeDocument/2006/relationships/hyperlink" Target="https://playdevice.ru/product/225645/perehodnik-lightning-shteker-lightning-gnezdo-35-jack-gnezdo-dream-ac2-serebro/" TargetMode="External"/><Relationship Id="rId_hyperlink_918" Type="http://schemas.openxmlformats.org/officeDocument/2006/relationships/hyperlink" Target="https://playdevice.ru/product/233987/perehodnik-lightning-shteker-lightning-gnezdo-35-jack-gnezdo-dream-ac2-chernyy/" TargetMode="External"/><Relationship Id="rId_hyperlink_919" Type="http://schemas.openxmlformats.org/officeDocument/2006/relationships/hyperlink" Target="https://playdevice.ru/product/236133/perehodnik-lightning-shteker-lightning-gnezdo-35-jack-gnezdo-dream-c7/" TargetMode="External"/><Relationship Id="rId_hyperlink_920" Type="http://schemas.openxmlformats.org/officeDocument/2006/relationships/hyperlink" Target="https://playdevice.ru/product/223005/perehodnik-lightning-shteker-lightning-gnezdo-35-jack-gnezdo-hoco-ls25-serebro/" TargetMode="External"/><Relationship Id="rId_hyperlink_921" Type="http://schemas.openxmlformats.org/officeDocument/2006/relationships/hyperlink" Target="https://playdevice.ru/product/229342/perehodnik-kabel-lightning-35-jack-jh-023-1m/" TargetMode="External"/><Relationship Id="rId_hyperlink_922" Type="http://schemas.openxmlformats.org/officeDocument/2006/relationships/hyperlink" Target="https://playdevice.ru/product/232999/perehodnik-type-c-shteker-35-jack-gnezdo-ky104-belyy-upak5-sht/" TargetMode="External"/><Relationship Id="rId_hyperlink_923" Type="http://schemas.openxmlformats.org/officeDocument/2006/relationships/hyperlink" Target="https://playdevice.ru/product/232998/perehodnik-type-c-shteker-35-jack-gnezdo-ky104-chernyy-upak5-sht/" TargetMode="External"/><Relationship Id="rId_hyperlink_924" Type="http://schemas.openxmlformats.org/officeDocument/2006/relationships/hyperlink" Target="https://playdevice.ru/product/241654/perehodnik-type-c-shteker-35-jack-gnezdo-m40-rabotaet-s-telefonom-samsung/" TargetMode="External"/><Relationship Id="rId_hyperlink_925" Type="http://schemas.openxmlformats.org/officeDocument/2006/relationships/hyperlink" Target="https://playdevice.ru/product/235283/perehodnik-type-c-shteker-35-jack-gnezdo-belyy-ky100/" TargetMode="External"/><Relationship Id="rId_hyperlink_926" Type="http://schemas.openxmlformats.org/officeDocument/2006/relationships/hyperlink" Target="https://playdevice.ru/product/236379/perehodnik-type-c-shteker-35-jack-shteker-type-c-razvetvitel-2v1-chernyy-cq011/" TargetMode="External"/><Relationship Id="rId_hyperlink_927" Type="http://schemas.openxmlformats.org/officeDocument/2006/relationships/hyperlink" Target="https://playdevice.ru/product/229670/perehodnik-type-c-shteker-type-c-gnezdo-35-jack-ky-174/" TargetMode="External"/><Relationship Id="rId_hyperlink_928" Type="http://schemas.openxmlformats.org/officeDocument/2006/relationships/hyperlink" Target="https://playdevice.ru/product/222825/perehodnik-type-c-shteker-type-c-gnezdo-35-jack-ky-189/" TargetMode="External"/><Relationship Id="rId_hyperlink_929" Type="http://schemas.openxmlformats.org/officeDocument/2006/relationships/hyperlink" Target="https://playdevice.ru/product/231049/perehodnik-lightning-shteker-microusb-gnezdo/" TargetMode="External"/><Relationship Id="rId_hyperlink_930" Type="http://schemas.openxmlformats.org/officeDocument/2006/relationships/hyperlink" Target="https://playdevice.ru/product/171994/perehodnik-lightning-shteker-microusb-gnezdo-metall/" TargetMode="External"/><Relationship Id="rId_hyperlink_931" Type="http://schemas.openxmlformats.org/officeDocument/2006/relationships/hyperlink" Target="https://playdevice.ru/product/241712/perehodnik-lightningtype-c-fc24-35w-fast-charging-ios/" TargetMode="External"/><Relationship Id="rId_hyperlink_932" Type="http://schemas.openxmlformats.org/officeDocument/2006/relationships/hyperlink" Target="https://playdevice.ru/product/226909/perehodnik-otg-lightning-shteker-type-c-gnezdo/" TargetMode="External"/><Relationship Id="rId_hyperlink_933" Type="http://schemas.openxmlformats.org/officeDocument/2006/relationships/hyperlink" Target="https://playdevice.ru/product/158845/perehodnik-otg-micro-usb-30-shteker-usb-20-gnezdo-provod-015m-paket-cu-1001-dialog/" TargetMode="External"/><Relationship Id="rId_hyperlink_934" Type="http://schemas.openxmlformats.org/officeDocument/2006/relationships/hyperlink" Target="https://playdevice.ru/product/237345/perehodnik-otg-micro-usb-shteker-usb-gnezdo-dream-g1/" TargetMode="External"/><Relationship Id="rId_hyperlink_935" Type="http://schemas.openxmlformats.org/officeDocument/2006/relationships/hyperlink" Target="https://playdevice.ru/product/236474/perehodnik-otg-usb-micro-usb-ky-168-belyy/" TargetMode="External"/><Relationship Id="rId_hyperlink_936" Type="http://schemas.openxmlformats.org/officeDocument/2006/relationships/hyperlink" Target="https://playdevice.ru/product/233988/adapter-type-c-type-c-gnezdo-gnezdo-dlya-udlineniya-kabelya-dream-b8/" TargetMode="External"/><Relationship Id="rId_hyperlink_937" Type="http://schemas.openxmlformats.org/officeDocument/2006/relationships/hyperlink" Target="https://playdevice.ru/product/240068/perehodnik-otg-2v1-micro-usb-shteker-type-c-shteker-usb-20-mf/" TargetMode="External"/><Relationship Id="rId_hyperlink_938" Type="http://schemas.openxmlformats.org/officeDocument/2006/relationships/hyperlink" Target="https://playdevice.ru/product/240820/perehodnik-otg-sk-08-2v1-micro-usb-shteker-type-c-shteker-usb-20-mf/" TargetMode="External"/><Relationship Id="rId_hyperlink_939" Type="http://schemas.openxmlformats.org/officeDocument/2006/relationships/hyperlink" Target="https://playdevice.ru/product/233593/perehodnik-otg-type-c-gnezdo-usb-20-shteker-dream-c3/" TargetMode="External"/><Relationship Id="rId_hyperlink_940" Type="http://schemas.openxmlformats.org/officeDocument/2006/relationships/hyperlink" Target="https://playdevice.ru/product/240064/perehodnik-otg-type-c-shteker-usb-20-mf/" TargetMode="External"/><Relationship Id="rId_hyperlink_941" Type="http://schemas.openxmlformats.org/officeDocument/2006/relationships/hyperlink" Target="https://playdevice.ru/product/241326/perehodnik-otg-type-c-shteker-usb-gnezdo-015m-sk-07/" TargetMode="External"/><Relationship Id="rId_hyperlink_942" Type="http://schemas.openxmlformats.org/officeDocument/2006/relationships/hyperlink" Target="https://playdevice.ru/product/231277/perehodnik-type-c-shteker-microusb-gnezdo-ot-sma09/" TargetMode="External"/><Relationship Id="rId_hyperlink_943" Type="http://schemas.openxmlformats.org/officeDocument/2006/relationships/hyperlink" Target="https://playdevice.ru/product/229401/perehodnik-usb-shteker-type-c-gnezdo-dream-pd01/" TargetMode="External"/><Relationship Id="rId_hyperlink_944" Type="http://schemas.openxmlformats.org/officeDocument/2006/relationships/hyperlink" Target="https://playdevice.ru/product/140665/perehodnik-samsung-galaxy-tab-na-usb/" TargetMode="External"/><Relationship Id="rId_hyperlink_945" Type="http://schemas.openxmlformats.org/officeDocument/2006/relationships/hyperlink" Target="https://playdevice.ru/product/174233/smart-chasy-gp-02-gps-zheltye/" TargetMode="External"/><Relationship Id="rId_hyperlink_946" Type="http://schemas.openxmlformats.org/officeDocument/2006/relationships/hyperlink" Target="https://playdevice.ru/product/160620/smart-chasy-gp-02-gps-sinie/" TargetMode="External"/><Relationship Id="rId_hyperlink_947" Type="http://schemas.openxmlformats.org/officeDocument/2006/relationships/hyperlink" Target="https://playdevice.ru/product/140708/smart-chasy-gp-06-gps-chernye/" TargetMode="External"/><Relationship Id="rId_hyperlink_948" Type="http://schemas.openxmlformats.org/officeDocument/2006/relationships/hyperlink" Target="https://playdevice.ru/product/230533/smart-chasy-jet-sport-sw-4c-ip67-akkum-170-mach-davlenie-kislorod-kalorii-son-soobscheniya-serebristyy/" TargetMode="External"/><Relationship Id="rId_hyperlink_949" Type="http://schemas.openxmlformats.org/officeDocument/2006/relationships/hyperlink" Target="https://playdevice.ru/product/144595/smart-chasy-m05-sim-tf-kamera-wi-fi-gps-sos-sinie/" TargetMode="External"/><Relationship Id="rId_hyperlink_950" Type="http://schemas.openxmlformats.org/officeDocument/2006/relationships/hyperlink" Target="https://playdevice.ru/product/236071/smart-chasy-watch-dt-ultra-oranzhevyy/" TargetMode="External"/><Relationship Id="rId_hyperlink_951" Type="http://schemas.openxmlformats.org/officeDocument/2006/relationships/hyperlink" Target="https://playdevice.ru/product/240063/smart-chasy-watch-x6-max/" TargetMode="External"/><Relationship Id="rId_hyperlink_952" Type="http://schemas.openxmlformats.org/officeDocument/2006/relationships/hyperlink" Target="https://playdevice.ru/product/227412/akkumulyator-dlya-smart-chasov-lq-s1-380-mach-li-ion-chernyy/" TargetMode="External"/><Relationship Id="rId_hyperlink_953" Type="http://schemas.openxmlformats.org/officeDocument/2006/relationships/hyperlink" Target="https://playdevice.ru/product/232791/kabel-dlya-zaryadki-apple-watch-dream-aw01/" TargetMode="External"/><Relationship Id="rId_hyperlink_954" Type="http://schemas.openxmlformats.org/officeDocument/2006/relationships/hyperlink" Target="https://playdevice.ru/product/222059/kabel-dlya-zaryadki-fitnes-brasleta-mi-band-2-dream/" TargetMode="External"/><Relationship Id="rId_hyperlink_955" Type="http://schemas.openxmlformats.org/officeDocument/2006/relationships/hyperlink" Target="https://playdevice.ru/product/222061/kabel-dlya-zaryadki-fitnes-brasleta-mi-band-4-dream/" TargetMode="External"/><Relationship Id="rId_hyperlink_956" Type="http://schemas.openxmlformats.org/officeDocument/2006/relationships/hyperlink" Target="https://playdevice.ru/product/231077/kabel-dlya-zaryadki-fitnes-brasleta-mi-band-5-dream/" TargetMode="External"/><Relationship Id="rId_hyperlink_957" Type="http://schemas.openxmlformats.org/officeDocument/2006/relationships/hyperlink" Target="https://playdevice.ru/product/225162/kabel-dlya-zaryadki-fitnes-brasleta-xiaomi-mi-band-4/" TargetMode="External"/><Relationship Id="rId_hyperlink_958" Type="http://schemas.openxmlformats.org/officeDocument/2006/relationships/hyperlink" Target="https://playdevice.ru/product/225163/kabel-dlya-zaryadki-fitnes-brasleta-xiaomi-mi-band-5/" TargetMode="External"/><Relationship Id="rId_hyperlink_959" Type="http://schemas.openxmlformats.org/officeDocument/2006/relationships/hyperlink" Target="https://playdevice.ru/product/232140/remeshok-dlya-apple-watch-38-40-goluboy/" TargetMode="External"/><Relationship Id="rId_hyperlink_960" Type="http://schemas.openxmlformats.org/officeDocument/2006/relationships/hyperlink" Target="https://playdevice.ru/product/232133/remeshok-dlya-apple-watch-38-40-krasnyy/" TargetMode="External"/><Relationship Id="rId_hyperlink_961" Type="http://schemas.openxmlformats.org/officeDocument/2006/relationships/hyperlink" Target="https://playdevice.ru/product/233802/remeshok-dlya-apple-watch-38-40-metall-krasnyy/" TargetMode="External"/><Relationship Id="rId_hyperlink_962" Type="http://schemas.openxmlformats.org/officeDocument/2006/relationships/hyperlink" Target="https://playdevice.ru/product/232135/remeshok-dlya-apple-watch-38-40-pudrovyy/" TargetMode="External"/><Relationship Id="rId_hyperlink_963" Type="http://schemas.openxmlformats.org/officeDocument/2006/relationships/hyperlink" Target="https://playdevice.ru/product/232138/remeshok-dlya-apple-watch-38-40-rozovyy/" TargetMode="External"/><Relationship Id="rId_hyperlink_964" Type="http://schemas.openxmlformats.org/officeDocument/2006/relationships/hyperlink" Target="https://playdevice.ru/product/232132/remeshok-dlya-apple-watch-38-40-sirenevyy/" TargetMode="External"/><Relationship Id="rId_hyperlink_965" Type="http://schemas.openxmlformats.org/officeDocument/2006/relationships/hyperlink" Target="https://playdevice.ru/product/232145/remeshok-dlya-apple-watch-42-44-goluboy/" TargetMode="External"/><Relationship Id="rId_hyperlink_966" Type="http://schemas.openxmlformats.org/officeDocument/2006/relationships/hyperlink" Target="https://playdevice.ru/product/232146/remeshok-dlya-apple-watch-42-44-krasnyy/" TargetMode="External"/><Relationship Id="rId_hyperlink_967" Type="http://schemas.openxmlformats.org/officeDocument/2006/relationships/hyperlink" Target="https://playdevice.ru/product/229280/remeshok-dlya-xiaomi-mi-band-3mi-band-4-silikonovyy-temno-zelenyy-tehpak/" TargetMode="External"/><Relationship Id="rId_hyperlink_968" Type="http://schemas.openxmlformats.org/officeDocument/2006/relationships/hyperlink" Target="https://playdevice.ru/product/220883/remeshok-dlya-xiaomi-mi-band-3mi-band-4-belyy/" TargetMode="External"/><Relationship Id="rId_hyperlink_969" Type="http://schemas.openxmlformats.org/officeDocument/2006/relationships/hyperlink" Target="https://playdevice.ru/product/224108/remeshok-dlya-xiaomi-mi-band-3mi-band-4-bordovyy/" TargetMode="External"/><Relationship Id="rId_hyperlink_970" Type="http://schemas.openxmlformats.org/officeDocument/2006/relationships/hyperlink" Target="https://playdevice.ru/product/227145/remeshok-dlya-xiaomi-mi-band-3mi-band-4-goluboy/" TargetMode="External"/><Relationship Id="rId_hyperlink_971" Type="http://schemas.openxmlformats.org/officeDocument/2006/relationships/hyperlink" Target="https://playdevice.ru/product/220885/remeshok-dlya-xiaomi-mi-band-3mi-band-4-salatovyy/" TargetMode="External"/><Relationship Id="rId_hyperlink_972" Type="http://schemas.openxmlformats.org/officeDocument/2006/relationships/hyperlink" Target="https://playdevice.ru/product/225904/remeshok-dlya-xiaomi-mi-band-5-belyy/" TargetMode="External"/><Relationship Id="rId_hyperlink_973" Type="http://schemas.openxmlformats.org/officeDocument/2006/relationships/hyperlink" Target="https://playdevice.ru/product/229877/remeshok-dlya-xiaomi-mi-band-5-pudrovyy/" TargetMode="External"/><Relationship Id="rId_hyperlink_974" Type="http://schemas.openxmlformats.org/officeDocument/2006/relationships/hyperlink" Target="https://playdevice.ru/product/229876/remeshok-dlya-xiaomi-mi-band-5-sirenevyy/" TargetMode="External"/><Relationship Id="rId_hyperlink_975" Type="http://schemas.openxmlformats.org/officeDocument/2006/relationships/hyperlink" Target="https://playdevice.ru/product/227147/remeshok-dlya-xiaomi-mi-band-5-temno-zelenyy/" TargetMode="External"/><Relationship Id="rId_hyperlink_976" Type="http://schemas.openxmlformats.org/officeDocument/2006/relationships/hyperlink" Target="https://playdevice.ru/product/225903/remeshok-dlya-xiaomi-mi-band-5-chernyy/" TargetMode="External"/><Relationship Id="rId_hyperlink_977" Type="http://schemas.openxmlformats.org/officeDocument/2006/relationships/hyperlink" Target="https://playdevice.ru/product/220839/remeshok-dlya-xiaomi-mi-band-silikonovyy-goluboy/" TargetMode="External"/><Relationship Id="rId_hyperlink_978" Type="http://schemas.openxmlformats.org/officeDocument/2006/relationships/hyperlink" Target="https://playdevice.ru/product/220838/remeshok-dlya-xiaomi-mi-band-silikonovyy-zelenyy/" TargetMode="External"/><Relationship Id="rId_hyperlink_979" Type="http://schemas.openxmlformats.org/officeDocument/2006/relationships/hyperlink" Target="https://playdevice.ru/product/230548/steklo-zaschitnoe-dlya-mi-band-4/" TargetMode="External"/><Relationship Id="rId_hyperlink_980" Type="http://schemas.openxmlformats.org/officeDocument/2006/relationships/hyperlink" Target="https://playdevice.ru/product/167887/fitnes-braslet-b07/" TargetMode="External"/><Relationship Id="rId_hyperlink_981" Type="http://schemas.openxmlformats.org/officeDocument/2006/relationships/hyperlink" Target="https://playdevice.ru/product/140698/fitnes-braslet-m2-ot-sms01-ip67-shagomer-kalorii-puls-monitoring-sna-otslezhivanie-aktivnosti/" TargetMode="External"/><Relationship Id="rId_hyperlink_982" Type="http://schemas.openxmlformats.org/officeDocument/2006/relationships/hyperlink" Target="https://playdevice.ru/product/233586/fitnes-braslet-m7-chernyy/" TargetMode="External"/><Relationship Id="rId_hyperlink_983" Type="http://schemas.openxmlformats.org/officeDocument/2006/relationships/hyperlink" Target="https://playdevice.ru/product/140700/fitnes-braslet-s2-ot-sms03-ip67-displey-042-shagomer-rasstoyanie-kalorii-puls-vibrosignal/" TargetMode="External"/><Relationship Id="rId_hyperlink_984" Type="http://schemas.openxmlformats.org/officeDocument/2006/relationships/hyperlink" Target="https://playdevice.ru/product/125494/bluetooth-aux-adapter-bt380-ot-pcb01/" TargetMode="External"/><Relationship Id="rId_hyperlink_985" Type="http://schemas.openxmlformats.org/officeDocument/2006/relationships/hyperlink" Target="https://playdevice.ru/product/125495/bluetooth-aux-adapter-bt390-ot-pcb02/" TargetMode="External"/><Relationship Id="rId_hyperlink_986" Type="http://schemas.openxmlformats.org/officeDocument/2006/relationships/hyperlink" Target="https://playdevice.ru/product/125497/bluetooth-aux-adapter-bt433-ot-pcb07/" TargetMode="External"/><Relationship Id="rId_hyperlink_987" Type="http://schemas.openxmlformats.org/officeDocument/2006/relationships/hyperlink" Target="https://playdevice.ru/product/229118/bluetooth-aux-adapter-bt490-bluetooth/" TargetMode="External"/><Relationship Id="rId_hyperlink_988" Type="http://schemas.openxmlformats.org/officeDocument/2006/relationships/hyperlink" Target="https://playdevice.ru/product/220696/bluetooth-aux-adapter-dream-b01-chernyy/" TargetMode="External"/><Relationship Id="rId_hyperlink_989" Type="http://schemas.openxmlformats.org/officeDocument/2006/relationships/hyperlink" Target="https://playdevice.ru/product/228380/bluetooth-aux-adapter-dream-b02-belyy/" TargetMode="External"/><Relationship Id="rId_hyperlink_990" Type="http://schemas.openxmlformats.org/officeDocument/2006/relationships/hyperlink" Target="https://playdevice.ru/product/221909/bluetooth-aux-adapter-dream-b02-chernyy/" TargetMode="External"/><Relationship Id="rId_hyperlink_991" Type="http://schemas.openxmlformats.org/officeDocument/2006/relationships/hyperlink" Target="https://playdevice.ru/product/220697/bluetooth-aux-adapter-dream-b09-chernyy-/" TargetMode="External"/><Relationship Id="rId_hyperlink_992" Type="http://schemas.openxmlformats.org/officeDocument/2006/relationships/hyperlink" Target="https://playdevice.ru/product/234013/bluetooth-aux-adapter-dream-bt-530/" TargetMode="External"/><Relationship Id="rId_hyperlink_993" Type="http://schemas.openxmlformats.org/officeDocument/2006/relationships/hyperlink" Target="https://playdevice.ru/product/229443/bluetooth-aux-adapter-ot-pcb14/" TargetMode="External"/><Relationship Id="rId_hyperlink_994" Type="http://schemas.openxmlformats.org/officeDocument/2006/relationships/hyperlink" Target="https://playdevice.ru/product/239065/bluetooth-usb-adapter-w22/" TargetMode="External"/><Relationship Id="rId_hyperlink_995" Type="http://schemas.openxmlformats.org/officeDocument/2006/relationships/hyperlink" Target="https://playdevice.ru/product/230634/bluetooth-adapter-usb-b14b-bt40/" TargetMode="External"/><Relationship Id="rId_hyperlink_996" Type="http://schemas.openxmlformats.org/officeDocument/2006/relationships/hyperlink" Target="https://playdevice.ru/product/233170/bluetooth-adapter-usb-bt-550bt-610-bt50/" TargetMode="External"/><Relationship Id="rId_hyperlink_997" Type="http://schemas.openxmlformats.org/officeDocument/2006/relationships/hyperlink" Target="https://playdevice.ru/product/238474/bluetooth-adapter-usb-bt580-zoloto/" TargetMode="External"/><Relationship Id="rId_hyperlink_998" Type="http://schemas.openxmlformats.org/officeDocument/2006/relationships/hyperlink" Target="https://playdevice.ru/product/238475/bluetooth-adapter-usb-bt580-serebro/" TargetMode="External"/><Relationship Id="rId_hyperlink_999" Type="http://schemas.openxmlformats.org/officeDocument/2006/relationships/hyperlink" Target="https://playdevice.ru/product/222378/bluetooth-adapter-usb-dream-b14a-bt40/" TargetMode="External"/><Relationship Id="rId_hyperlink_1000" Type="http://schemas.openxmlformats.org/officeDocument/2006/relationships/hyperlink" Target="https://playdevice.ru/product/241226/bluetooth-adapter-usb-dream-b16-s-kabelem-aux/" TargetMode="External"/><Relationship Id="rId_hyperlink_1001" Type="http://schemas.openxmlformats.org/officeDocument/2006/relationships/hyperlink" Target="https://playdevice.ru/product/231078/bluetooth-adapter-usb-dream-bt-560-chernyy-belyy/" TargetMode="External"/><Relationship Id="rId_hyperlink_1002" Type="http://schemas.openxmlformats.org/officeDocument/2006/relationships/hyperlink" Target="https://playdevice.ru/product/228737/bluetooth-adapter-usb-dream-bt12-belyy-/" TargetMode="External"/><Relationship Id="rId_hyperlink_1003" Type="http://schemas.openxmlformats.org/officeDocument/2006/relationships/hyperlink" Target="https://playdevice.ru/product/231884/bluetooth-adapter-usb-fox-bt40/" TargetMode="External"/><Relationship Id="rId_hyperlink_1004" Type="http://schemas.openxmlformats.org/officeDocument/2006/relationships/hyperlink" Target="https://playdevice.ru/product/221394/bluetooth-adapter-usb-ot-bta01-ot-pcb09/" TargetMode="External"/><Relationship Id="rId_hyperlink_1005" Type="http://schemas.openxmlformats.org/officeDocument/2006/relationships/hyperlink" Target="https://playdevice.ru/product/221396/bluetooth-adapter-usb-ot-bta03-ot-pcb11/" TargetMode="External"/><Relationship Id="rId_hyperlink_1006" Type="http://schemas.openxmlformats.org/officeDocument/2006/relationships/hyperlink" Target="https://playdevice.ru/product/221397/bluetooth-adapter-usb-ot-bta04-ot-pcb12/" TargetMode="External"/><Relationship Id="rId_hyperlink_1007" Type="http://schemas.openxmlformats.org/officeDocument/2006/relationships/hyperlink" Target="https://playdevice.ru/product/224386/bluetooth-adapter-usb-ot-bta05-ot-pcb13/" TargetMode="External"/><Relationship Id="rId_hyperlink_1008" Type="http://schemas.openxmlformats.org/officeDocument/2006/relationships/hyperlink" Target="https://playdevice.ru/product/146268/bluetooth-adapter-usb-ot-pcb04/" TargetMode="External"/><Relationship Id="rId_hyperlink_1009" Type="http://schemas.openxmlformats.org/officeDocument/2006/relationships/hyperlink" Target="https://playdevice.ru/product/221395/bluetooth-adapter-usb-ot-pcb10/" TargetMode="External"/><Relationship Id="rId_hyperlink_1010" Type="http://schemas.openxmlformats.org/officeDocument/2006/relationships/hyperlink" Target="https://playdevice.ru/product/240154/priemnik-bluetooth-52-audio-resiver-mp3-proigryvatel-konverter-2rca-aux-usb-nfc-podklyuchenie-bls-b21/" TargetMode="External"/><Relationship Id="rId_hyperlink_1011" Type="http://schemas.openxmlformats.org/officeDocument/2006/relationships/hyperlink" Target="https://playdevice.ru/product/129923/akkumulyator-bl-4c-1200-mah-900mah/" TargetMode="External"/><Relationship Id="rId_hyperlink_1012" Type="http://schemas.openxmlformats.org/officeDocument/2006/relationships/hyperlink" Target="https://playdevice.ru/product/173227/akkumulyator-bl-5c-1200-mah-900mah/" TargetMode="External"/><Relationship Id="rId_hyperlink_1013" Type="http://schemas.openxmlformats.org/officeDocument/2006/relationships/hyperlink" Target="https://playdevice.ru/product/239212/vneshniy-akkumulyator-borofone-bj-3-10000mah-2usbtype-c-belyy/" TargetMode="External"/><Relationship Id="rId_hyperlink_1014" Type="http://schemas.openxmlformats.org/officeDocument/2006/relationships/hyperlink" Target="https://playdevice.ru/product/234218/vneshniy-akkumulyator-borofone-bj-3-10000mah-2usbtype-c-chernyy/" TargetMode="External"/><Relationship Id="rId_hyperlink_1015" Type="http://schemas.openxmlformats.org/officeDocument/2006/relationships/hyperlink" Target="https://playdevice.ru/product/234683/vneshniy-akkumulyator-borofone-bj14b-30000mah-2a-2usb-type-c-chernyy/" TargetMode="External"/><Relationship Id="rId_hyperlink_1016" Type="http://schemas.openxmlformats.org/officeDocument/2006/relationships/hyperlink" Target="https://playdevice.ru/product/232369/vneshniy-akkumulyator-borofone-bj17a-20000mah-chernyy/" TargetMode="External"/><Relationship Id="rId_hyperlink_1017" Type="http://schemas.openxmlformats.org/officeDocument/2006/relationships/hyperlink" Target="https://playdevice.ru/product/237432/vneshniy-akkumulyator-borofone-bj18-20000mah-usbtype-c-chernyy/" TargetMode="External"/><Relationship Id="rId_hyperlink_1018" Type="http://schemas.openxmlformats.org/officeDocument/2006/relationships/hyperlink" Target="https://playdevice.ru/product/234216/vneshniy-akkumulyator-borofone-bj19-10000mah-usbtype-c-pd-qc30-chernyy/" TargetMode="External"/><Relationship Id="rId_hyperlink_1019" Type="http://schemas.openxmlformats.org/officeDocument/2006/relationships/hyperlink" Target="https://playdevice.ru/product/237434/vneshniy-akkumulyator-borofone-bj19a-20000mah-usbtype-c-pd-qc30-belyy/" TargetMode="External"/><Relationship Id="rId_hyperlink_1020" Type="http://schemas.openxmlformats.org/officeDocument/2006/relationships/hyperlink" Target="https://playdevice.ru/product/236677/vneshniy-akkumulyator-borofone-bj19b-30000mah-usbmicrousb-pd20w-qc30-chernyy/" TargetMode="External"/><Relationship Id="rId_hyperlink_1021" Type="http://schemas.openxmlformats.org/officeDocument/2006/relationships/hyperlink" Target="https://playdevice.ru/product/239865/vneshniy-akkumulyator-borofone-bj19b-30000mah-usbtype-c-pd-qc30-belyy/" TargetMode="External"/><Relationship Id="rId_hyperlink_1022" Type="http://schemas.openxmlformats.org/officeDocument/2006/relationships/hyperlink" Target="https://playdevice.ru/product/233636/vneshniy-akkumulyator-borofone-bj20-10000mah-1usbtype-c-4-kabelya-belyy/" TargetMode="External"/><Relationship Id="rId_hyperlink_1023" Type="http://schemas.openxmlformats.org/officeDocument/2006/relationships/hyperlink" Target="https://playdevice.ru/product/238541/vneshniy-akkumulyator-borofone-bj22-10000mah-pd20w-usbtype-c-chernyy/" TargetMode="External"/><Relationship Id="rId_hyperlink_1024" Type="http://schemas.openxmlformats.org/officeDocument/2006/relationships/hyperlink" Target="https://playdevice.ru/product/239866/vneshniy-akkumulyator-borofone-bj24-10000mah-belyy/" TargetMode="External"/><Relationship Id="rId_hyperlink_1025" Type="http://schemas.openxmlformats.org/officeDocument/2006/relationships/hyperlink" Target="https://playdevice.ru/product/235515/vneshniy-akkumulyator-borofone-bj24a-20000mah-belyy/" TargetMode="External"/><Relationship Id="rId_hyperlink_1026" Type="http://schemas.openxmlformats.org/officeDocument/2006/relationships/hyperlink" Target="https://playdevice.ru/product/239867/vneshniy-akkumulyator-borofone-bj27-10000mah-belyy/" TargetMode="External"/><Relationship Id="rId_hyperlink_1027" Type="http://schemas.openxmlformats.org/officeDocument/2006/relationships/hyperlink" Target="https://playdevice.ru/product/238544/vneshniy-akkumulyator-borofone-bj33b-30000mah-usbtype-c-belyy/" TargetMode="External"/><Relationship Id="rId_hyperlink_1028" Type="http://schemas.openxmlformats.org/officeDocument/2006/relationships/hyperlink" Target="https://playdevice.ru/product/238993/vneshniy-akkumulyator-borofone-bj33d-50000mah-pd30vt-usbtype-c-belyy/" TargetMode="External"/><Relationship Id="rId_hyperlink_1029" Type="http://schemas.openxmlformats.org/officeDocument/2006/relationships/hyperlink" Target="https://playdevice.ru/product/240524/vneshniy-akkumulyator-borofone-bj38-10000mah-3a-2usb-type-cbelyy/" TargetMode="External"/><Relationship Id="rId_hyperlink_1030" Type="http://schemas.openxmlformats.org/officeDocument/2006/relationships/hyperlink" Target="https://playdevice.ru/product/240525/vneshniy-akkumulyator-borofone-bj38-10000mah-3a-2usb-type-cchernyy/" TargetMode="External"/><Relationship Id="rId_hyperlink_1031" Type="http://schemas.openxmlformats.org/officeDocument/2006/relationships/hyperlink" Target="https://playdevice.ru/product/238547/vneshniy-akkumulyator-borofone-bj9a-20000mah-usbtype-c-chernyy/" TargetMode="External"/><Relationship Id="rId_hyperlink_1032" Type="http://schemas.openxmlformats.org/officeDocument/2006/relationships/hyperlink" Target="https://playdevice.ru/product/230703/vneshniy-akkumulyator-golf-w21-10000mah-chernyy/" TargetMode="External"/><Relationship Id="rId_hyperlink_1033" Type="http://schemas.openxmlformats.org/officeDocument/2006/relationships/hyperlink" Target="https://playdevice.ru/product/240526/vneshniy-akkumulyator-hoco-10000mah-j101-qc30-pd-20w-belyy/" TargetMode="External"/><Relationship Id="rId_hyperlink_1034" Type="http://schemas.openxmlformats.org/officeDocument/2006/relationships/hyperlink" Target="https://playdevice.ru/product/238996/vneshniy-akkumulyator-hoco-10000mah-j101-qc30-pd-20w-chernyy/" TargetMode="External"/><Relationship Id="rId_hyperlink_1035" Type="http://schemas.openxmlformats.org/officeDocument/2006/relationships/hyperlink" Target="https://playdevice.ru/product/239589/vneshniy-akkumulyator-hoco-20000mah-j101a-qc30-pd-30-belyy/" TargetMode="External"/><Relationship Id="rId_hyperlink_1036" Type="http://schemas.openxmlformats.org/officeDocument/2006/relationships/hyperlink" Target="https://playdevice.ru/product/239214/vneshniy-akkumulyator-hoco-20000mah-j108a-pd-qc30-belyy/" TargetMode="External"/><Relationship Id="rId_hyperlink_1037" Type="http://schemas.openxmlformats.org/officeDocument/2006/relationships/hyperlink" Target="https://playdevice.ru/product/231544/vneshniy-akkumulyator-hoco-20000mah-q1a-pd-qc30-chernyy/" TargetMode="External"/><Relationship Id="rId_hyperlink_1038" Type="http://schemas.openxmlformats.org/officeDocument/2006/relationships/hyperlink" Target="https://playdevice.ru/product/239872/vneshniy-akkumulyator-hoco-j87b-30000mah-usbtype-c-displey-qc30-belyy/" TargetMode="External"/><Relationship Id="rId_hyperlink_1039" Type="http://schemas.openxmlformats.org/officeDocument/2006/relationships/hyperlink" Target="https://playdevice.ru/product/132160/vneshniy-akkumulyator-oxion-xn-1011-2usb-10000-mah2a-indikator-antivandalnoe-rezinovoe-pokrytie-belyy/" TargetMode="External"/><Relationship Id="rId_hyperlink_1040" Type="http://schemas.openxmlformats.org/officeDocument/2006/relationships/hyperlink" Target="https://playdevice.ru/product/229000/vneshniy-akkumulyator-perfeo-20000mah-micro-usb-in-micro-usb-out-usb-1a-21a-black/" TargetMode="External"/><Relationship Id="rId_hyperlink_1041" Type="http://schemas.openxmlformats.org/officeDocument/2006/relationships/hyperlink" Target="https://playdevice.ru/product/229163/vneshniy-akkumulyator-perfeo-20000mah-micro-usb-in-micro-usb-out-usb-1a-21a-white/" TargetMode="External"/><Relationship Id="rId_hyperlink_1042" Type="http://schemas.openxmlformats.org/officeDocument/2006/relationships/hyperlink" Target="https://playdevice.ru/product/237210/vneshniy-akkumulyator-power-bank-demaco-dkk-a85-universalnyy-20000-mah/" TargetMode="External"/><Relationship Id="rId_hyperlink_1043" Type="http://schemas.openxmlformats.org/officeDocument/2006/relationships/hyperlink" Target="https://playdevice.ru/product/159047/vneshniy-akkumulyator-remax-rpp-28-milk-10000mah-25500mah-belyyzheltyy/" TargetMode="External"/><Relationship Id="rId_hyperlink_1044" Type="http://schemas.openxmlformats.org/officeDocument/2006/relationships/hyperlink" Target="https://playdevice.ru/product/165723/vneshniy-akkumulyator-ritmix-rpb-10001l-10000mah-2usb-1a/" TargetMode="External"/><Relationship Id="rId_hyperlink_1045" Type="http://schemas.openxmlformats.org/officeDocument/2006/relationships/hyperlink" Target="https://playdevice.ru/product/231573/garnitura-besprovodnaya-hands-free-bluetooth-no-name/" TargetMode="External"/><Relationship Id="rId_hyperlink_1046" Type="http://schemas.openxmlformats.org/officeDocument/2006/relationships/hyperlink" Target="https://playdevice.ru/product/225539/garnitura-besprovodnaya-hands-free-borofone-bc20-bluetooth-belyy/" TargetMode="External"/><Relationship Id="rId_hyperlink_1047" Type="http://schemas.openxmlformats.org/officeDocument/2006/relationships/hyperlink" Target="https://playdevice.ru/product/221810/garnitura-besprovodnaya-hands-free-borofone-bc21-belyy/" TargetMode="External"/><Relationship Id="rId_hyperlink_1048" Type="http://schemas.openxmlformats.org/officeDocument/2006/relationships/hyperlink" Target="https://playdevice.ru/product/230419/garnitura-besprovodnaya-hands-free-borofone-bc34-bluetooth-belyy/" TargetMode="External"/><Relationship Id="rId_hyperlink_1049" Type="http://schemas.openxmlformats.org/officeDocument/2006/relationships/hyperlink" Target="https://playdevice.ru/product/230420/garnitura-besprovodnaya-hands-free-borofone-bc34-bluetooth-chernyy/" TargetMode="External"/><Relationship Id="rId_hyperlink_1050" Type="http://schemas.openxmlformats.org/officeDocument/2006/relationships/hyperlink" Target="https://playdevice.ru/product/237304/garnitura-besprovodnaya-hands-free-carlive-cr14-fm-transmitter/" TargetMode="External"/><Relationship Id="rId_hyperlink_1051" Type="http://schemas.openxmlformats.org/officeDocument/2006/relationships/hyperlink" Target="https://playdevice.ru/product/237303/garnitura-besprovodnaya-hands-free-carlive-cr15-fm-transmitter/" TargetMode="External"/><Relationship Id="rId_hyperlink_1052" Type="http://schemas.openxmlformats.org/officeDocument/2006/relationships/hyperlink" Target="https://playdevice.ru/product/227955/garnitura-besprovodnaya-hands-free-ezra-be03/" TargetMode="External"/><Relationship Id="rId_hyperlink_1053" Type="http://schemas.openxmlformats.org/officeDocument/2006/relationships/hyperlink" Target="https://playdevice.ru/product/218538/garnitura-besprovodnaya-hands-free-hoco-e28-seryy/" TargetMode="External"/><Relationship Id="rId_hyperlink_1054" Type="http://schemas.openxmlformats.org/officeDocument/2006/relationships/hyperlink" Target="https://playdevice.ru/product/235426/garnitura-besprovodnaya-hands-free-hoco-e57-bluetooth-chernyy/" TargetMode="External"/><Relationship Id="rId_hyperlink_1055" Type="http://schemas.openxmlformats.org/officeDocument/2006/relationships/hyperlink" Target="https://playdevice.ru/product/241173/garnitura-besprovodnaya-hands-free-hoco-e60-bluetooth-belyy/" TargetMode="External"/><Relationship Id="rId_hyperlink_1056" Type="http://schemas.openxmlformats.org/officeDocument/2006/relationships/hyperlink" Target="https://playdevice.ru/product/233638/garnitura-besprovodnaya-hands-free-hoco-e64-belyy/" TargetMode="External"/><Relationship Id="rId_hyperlink_1057" Type="http://schemas.openxmlformats.org/officeDocument/2006/relationships/hyperlink" Target="https://playdevice.ru/product/233639/garnitura-besprovodnaya-hands-free-hoco-e64-chernyy/" TargetMode="External"/><Relationship Id="rId_hyperlink_1058" Type="http://schemas.openxmlformats.org/officeDocument/2006/relationships/hyperlink" Target="https://playdevice.ru/product/228219/garnitura-besprovodnaya-vakuumnaya-hoco-e39l-chernyy-hands-free/" TargetMode="External"/><Relationship Id="rId_hyperlink_1059" Type="http://schemas.openxmlformats.org/officeDocument/2006/relationships/hyperlink" Target="https://playdevice.ru/product/227123/mikrofon-petlichnyy-gl-121-razem-type-c-6m/" TargetMode="External"/><Relationship Id="rId_hyperlink_1060" Type="http://schemas.openxmlformats.org/officeDocument/2006/relationships/hyperlink" Target="https://playdevice.ru/product/240447/mikrofon-petlichnyy-besprovodnoy-razem-lighnting-ot-sml02/" TargetMode="External"/><Relationship Id="rId_hyperlink_1061" Type="http://schemas.openxmlformats.org/officeDocument/2006/relationships/hyperlink" Target="https://playdevice.ru/product/240444/mikrofon-petlichnyy-razem-jack-35-15m-ot-sml01/" TargetMode="External"/><Relationship Id="rId_hyperlink_1062" Type="http://schemas.openxmlformats.org/officeDocument/2006/relationships/hyperlink" Target="https://playdevice.ru/product/240445/mikrofon-petlichnyy-razem-lighnting-15m-ot-sml01/" TargetMode="External"/><Relationship Id="rId_hyperlink_1063" Type="http://schemas.openxmlformats.org/officeDocument/2006/relationships/hyperlink" Target="https://playdevice.ru/product/240446/mikrofon-petlichnyy-razem-type-c-15m-ot-sml01/" TargetMode="External"/><Relationship Id="rId_hyperlink_1064" Type="http://schemas.openxmlformats.org/officeDocument/2006/relationships/hyperlink" Target="https://playdevice.ru/product/232185/mikrofon-petlichnyy-dlya-smartfona-shteker-jack-35-mm-4-pin-dlina-15-m-kreplenie-na-odezhdu/" TargetMode="External"/><Relationship Id="rId_hyperlink_1065" Type="http://schemas.openxmlformats.org/officeDocument/2006/relationships/hyperlink" Target="https://playdevice.ru/product/232183/mikrofon-petlichnyy-kondensatornyy-shteker-lightning-dlina-15-m-kreplenie-na-odezhdu/" TargetMode="External"/><Relationship Id="rId_hyperlink_1066" Type="http://schemas.openxmlformats.org/officeDocument/2006/relationships/hyperlink" Target="https://playdevice.ru/product/232184/mikrofon-petlichnyy-kondensatornyy-shteker-type-c-dlina-15-m-kreplenie-na-odezhdu/" TargetMode="External"/><Relationship Id="rId_hyperlink_1067" Type="http://schemas.openxmlformats.org/officeDocument/2006/relationships/hyperlink" Target="https://playdevice.ru/product/231705/azu-na-pdusb-dream-ch17-skorostnaya-zaryadka-chernyy/" TargetMode="External"/><Relationship Id="rId_hyperlink_1068" Type="http://schemas.openxmlformats.org/officeDocument/2006/relationships/hyperlink" Target="https://playdevice.ru/product/230315/azu-na-pdusb-dream-ch18-skorostnaya-zaryadka-cherno-belyy/" TargetMode="External"/><Relationship Id="rId_hyperlink_1069" Type="http://schemas.openxmlformats.org/officeDocument/2006/relationships/hyperlink" Target="https://playdevice.ru/product/239207/azu-na-pdusb-hoco-z46a-qc30-pd20w-seryy/" TargetMode="External"/><Relationship Id="rId_hyperlink_1070" Type="http://schemas.openxmlformats.org/officeDocument/2006/relationships/hyperlink" Target="https://playdevice.ru/product/220945/azu-na-2-usb-dream-c1-led-indikator/" TargetMode="External"/><Relationship Id="rId_hyperlink_1071" Type="http://schemas.openxmlformats.org/officeDocument/2006/relationships/hyperlink" Target="https://playdevice.ru/product/240730/azu-na-2-usb-dream-ch23-qc30-belyy-zolotoy/" TargetMode="External"/><Relationship Id="rId_hyperlink_1072" Type="http://schemas.openxmlformats.org/officeDocument/2006/relationships/hyperlink" Target="https://playdevice.ru/product/240729/azu-na-2-usb-dream-ch23-qc30-cherno-belyy/" TargetMode="External"/><Relationship Id="rId_hyperlink_1073" Type="http://schemas.openxmlformats.org/officeDocument/2006/relationships/hyperlink" Target="https://playdevice.ru/product/228374/azu-na-2-usb-dream-hm01-chernyy/" TargetMode="External"/><Relationship Id="rId_hyperlink_1074" Type="http://schemas.openxmlformats.org/officeDocument/2006/relationships/hyperlink" Target="https://playdevice.ru/product/224089/azu-na-2-usb-dream-s39-led-displey-chernyy/" TargetMode="External"/><Relationship Id="rId_hyperlink_1075" Type="http://schemas.openxmlformats.org/officeDocument/2006/relationships/hyperlink" Target="https://playdevice.ru/product/225091/azu-na-2-usb-dream-sm07-belyy/" TargetMode="External"/><Relationship Id="rId_hyperlink_1076" Type="http://schemas.openxmlformats.org/officeDocument/2006/relationships/hyperlink" Target="https://playdevice.ru/product/225641/azu-na-2-usb-dream-sm09-sovmestim-s-vaz/" TargetMode="External"/><Relationship Id="rId_hyperlink_1077" Type="http://schemas.openxmlformats.org/officeDocument/2006/relationships/hyperlink" Target="https://playdevice.ru/product/158915/azu-na-2-usb-hoco-z2a-belyy/" TargetMode="External"/><Relationship Id="rId_hyperlink_1078" Type="http://schemas.openxmlformats.org/officeDocument/2006/relationships/hyperlink" Target="https://playdevice.ru/product/241373/azu-na-2-usb-hoco-z47a-qc30-20w-chernyy/" TargetMode="External"/><Relationship Id="rId_hyperlink_1079" Type="http://schemas.openxmlformats.org/officeDocument/2006/relationships/hyperlink" Target="https://playdevice.ru/product/238304/azu-na-usb-borofone-bz19a-qc30-siniy/" TargetMode="External"/><Relationship Id="rId_hyperlink_1080" Type="http://schemas.openxmlformats.org/officeDocument/2006/relationships/hyperlink" Target="https://playdevice.ru/product/240731/azu-na-usb-dream-ch23-qc30-belyy-krasnyy/" TargetMode="External"/><Relationship Id="rId_hyperlink_1081" Type="http://schemas.openxmlformats.org/officeDocument/2006/relationships/hyperlink" Target="https://playdevice.ru/product/217430/azu-na-usb-dream-ch7-chernyy-24a/" TargetMode="External"/><Relationship Id="rId_hyperlink_1082" Type="http://schemas.openxmlformats.org/officeDocument/2006/relationships/hyperlink" Target="https://playdevice.ru/product/225873/azu-na-usb-dream-sa01-qc30/" TargetMode="External"/><Relationship Id="rId_hyperlink_1083" Type="http://schemas.openxmlformats.org/officeDocument/2006/relationships/hyperlink" Target="https://playdevice.ru/product/221518/azu-na-usb-dream-sm03-belo-chernyy-qc30/" TargetMode="External"/><Relationship Id="rId_hyperlink_1084" Type="http://schemas.openxmlformats.org/officeDocument/2006/relationships/hyperlink" Target="https://playdevice.ru/product/229993/azu-na-usb-faison-hz2-2400ma-qc30-belyy/" TargetMode="External"/><Relationship Id="rId_hyperlink_1085" Type="http://schemas.openxmlformats.org/officeDocument/2006/relationships/hyperlink" Target="https://playdevice.ru/product/158910/azu-na-usb-hoco-z4-quick-charge-20-2100ma-alyuminiy-chernyy/" TargetMode="External"/><Relationship Id="rId_hyperlink_1086" Type="http://schemas.openxmlformats.org/officeDocument/2006/relationships/hyperlink" Target="https://playdevice.ru/product/223322/azu-na-usb-ritmix-rm-4124-belyy/" TargetMode="External"/><Relationship Id="rId_hyperlink_1087" Type="http://schemas.openxmlformats.org/officeDocument/2006/relationships/hyperlink" Target="https://playdevice.ru/product/165889/azu-na-usb-pulya-1000mah-upak-5-sht/" TargetMode="External"/><Relationship Id="rId_hyperlink_1088" Type="http://schemas.openxmlformats.org/officeDocument/2006/relationships/hyperlink" Target="https://playdevice.ru/product/134671/azu-smartbuy-nova-mkii-21a-vitoy-kabel-dlya-iphone-4-30pin/" TargetMode="External"/><Relationship Id="rId_hyperlink_1089" Type="http://schemas.openxmlformats.org/officeDocument/2006/relationships/hyperlink" Target="https://playdevice.ru/product/241034/azu-na-pdusb-dream-ch21-skorostnaya-zaryadka-chernyy/" TargetMode="External"/><Relationship Id="rId_hyperlink_1090" Type="http://schemas.openxmlformats.org/officeDocument/2006/relationships/hyperlink" Target="https://playdevice.ru/product/241789/azu-hoco-z48-qc30-pd40w-kabel-type-c-type-c-metal-seryy/" TargetMode="External"/><Relationship Id="rId_hyperlink_1091" Type="http://schemas.openxmlformats.org/officeDocument/2006/relationships/hyperlink" Target="https://playdevice.ru/product/125216/azu-smartbuy-nitro-1a-vitoy-kabel-dlya-iphone-5678-sbp-1502-8-v/" TargetMode="External"/><Relationship Id="rId_hyperlink_1092" Type="http://schemas.openxmlformats.org/officeDocument/2006/relationships/hyperlink" Target="https://playdevice.ru/product/224983/azu-na-2-usb-hoco-z12-2400ma-kabel-lightning-belyy/" TargetMode="External"/><Relationship Id="rId_hyperlink_1093" Type="http://schemas.openxmlformats.org/officeDocument/2006/relationships/hyperlink" Target="https://playdevice.ru/product/218797/azu-na-2-usb-hoco-z2-2400ma-kabel-lightning-belyy/" TargetMode="External"/><Relationship Id="rId_hyperlink_1094" Type="http://schemas.openxmlformats.org/officeDocument/2006/relationships/hyperlink" Target="https://playdevice.ru/product/221731/azu-na-2-usb-hoco-z27-2400ma-kabel-lightning-belyy/" TargetMode="External"/><Relationship Id="rId_hyperlink_1095" Type="http://schemas.openxmlformats.org/officeDocument/2006/relationships/hyperlink" Target="https://playdevice.ru/product/229504/azu-s-usb-portom-belkinkabel-lightning-belyy/" TargetMode="External"/><Relationship Id="rId_hyperlink_1096" Type="http://schemas.openxmlformats.org/officeDocument/2006/relationships/hyperlink" Target="https://playdevice.ru/product/171987/azu-s-usb-portom-belkinkabel-lightning-chernyy/" TargetMode="External"/><Relationship Id="rId_hyperlink_1097" Type="http://schemas.openxmlformats.org/officeDocument/2006/relationships/hyperlink" Target="https://playdevice.ru/product/132106/azu-smartbuy-nitro-usb-1a-kabel-microusb-sbp-1501mc/" TargetMode="External"/><Relationship Id="rId_hyperlink_1098" Type="http://schemas.openxmlformats.org/officeDocument/2006/relationships/hyperlink" Target="https://playdevice.ru/product/160496/azu-smartbuy-nitro-usb-1a-kabel-vitoy-microusb-sbp-1501mc-v/" TargetMode="External"/><Relationship Id="rId_hyperlink_1099" Type="http://schemas.openxmlformats.org/officeDocument/2006/relationships/hyperlink" Target="https://playdevice.ru/product/217295/azu-na-2-usb-belkin-kabel-vitoy-microusb-chernyy/" TargetMode="External"/><Relationship Id="rId_hyperlink_1100" Type="http://schemas.openxmlformats.org/officeDocument/2006/relationships/hyperlink" Target="https://playdevice.ru/product/232367/azu-na-2-usb-borofone-bz14-kabel-micro-chernyy/" TargetMode="External"/><Relationship Id="rId_hyperlink_1101" Type="http://schemas.openxmlformats.org/officeDocument/2006/relationships/hyperlink" Target="https://playdevice.ru/product/240479/azu-na-2-usb-borofone-bz21a-qc30-kabel-microusb-36w-chernyy/" TargetMode="External"/><Relationship Id="rId_hyperlink_1102" Type="http://schemas.openxmlformats.org/officeDocument/2006/relationships/hyperlink" Target="https://playdevice.ru/product/228669/azu-na-2-usb-faison-fs-z-416-kabel-microusb-3400ma-belyy/" TargetMode="External"/><Relationship Id="rId_hyperlink_1103" Type="http://schemas.openxmlformats.org/officeDocument/2006/relationships/hyperlink" Target="https://playdevice.ru/product/233899/azu-na-2-usb-hoco-nz4-4800ma-qc-30-kabel-microusb-chernyy/" TargetMode="External"/><Relationship Id="rId_hyperlink_1104" Type="http://schemas.openxmlformats.org/officeDocument/2006/relationships/hyperlink" Target="https://playdevice.ru/product/218536/azu-na-2-usb-hoco-z1-2400ma-kabel-microusb-belyy/" TargetMode="External"/><Relationship Id="rId_hyperlink_1105" Type="http://schemas.openxmlformats.org/officeDocument/2006/relationships/hyperlink" Target="https://playdevice.ru/product/220625/azu-na-2-usb-hoco-z31-3400ma-qc-30-kabel-microusb-belyy/" TargetMode="External"/><Relationship Id="rId_hyperlink_1106" Type="http://schemas.openxmlformats.org/officeDocument/2006/relationships/hyperlink" Target="https://playdevice.ru/product/177702/azu-na-microusb-2-x-usb-sy-10-vitoy-2100ma/" TargetMode="External"/><Relationship Id="rId_hyperlink_1107" Type="http://schemas.openxmlformats.org/officeDocument/2006/relationships/hyperlink" Target="https://playdevice.ru/product/229502/azu-na-microusb-mrm-power-mr-86-gnezdo-usb-vitoy-chernyy/" TargetMode="External"/><Relationship Id="rId_hyperlink_1108" Type="http://schemas.openxmlformats.org/officeDocument/2006/relationships/hyperlink" Target="https://playdevice.ru/product/227291/azu-na-microusb-mrm-power-mr-87-gnezdo-usb-vitoy-belyy/" TargetMode="External"/><Relationship Id="rId_hyperlink_1109" Type="http://schemas.openxmlformats.org/officeDocument/2006/relationships/hyperlink" Target="https://playdevice.ru/product/228784/azu-na-usb-borofone-bz12a-qc30-kabel-microusb-belyy/" TargetMode="External"/><Relationship Id="rId_hyperlink_1110" Type="http://schemas.openxmlformats.org/officeDocument/2006/relationships/hyperlink" Target="https://playdevice.ru/product/227379/azu-s-usb-belkin-kabel-microusb-chernyy/" TargetMode="External"/><Relationship Id="rId_hyperlink_1111" Type="http://schemas.openxmlformats.org/officeDocument/2006/relationships/hyperlink" Target="https://playdevice.ru/product/229506/azu-na-2-usb-belkin-kabel-type-c-belyy/" TargetMode="External"/><Relationship Id="rId_hyperlink_1112" Type="http://schemas.openxmlformats.org/officeDocument/2006/relationships/hyperlink" Target="https://playdevice.ru/product/229505/azu-na-2-usb-belkin-kabel-type-c-chernyy/" TargetMode="External"/><Relationship Id="rId_hyperlink_1113" Type="http://schemas.openxmlformats.org/officeDocument/2006/relationships/hyperlink" Target="https://playdevice.ru/product/231914/azu-na-2-usb-hoco-z36-2400ma-kabel-type-c-chernyy/" TargetMode="External"/><Relationship Id="rId_hyperlink_1114" Type="http://schemas.openxmlformats.org/officeDocument/2006/relationships/hyperlink" Target="https://playdevice.ru/product/238305/azu-na-usb-borofone-bz18-kabel-type-c-chernyy/" TargetMode="External"/><Relationship Id="rId_hyperlink_1115" Type="http://schemas.openxmlformats.org/officeDocument/2006/relationships/hyperlink" Target="https://playdevice.ru/product/235570/azu-na-usb-borofone-bz19a-kabel-type-c-zoloto/" TargetMode="External"/><Relationship Id="rId_hyperlink_1116" Type="http://schemas.openxmlformats.org/officeDocument/2006/relationships/hyperlink" Target="https://playdevice.ru/product/235566/azu-na-usb-borofone-bz19a-qc30-kabel-type-c-zoloto/" TargetMode="External"/><Relationship Id="rId_hyperlink_1117" Type="http://schemas.openxmlformats.org/officeDocument/2006/relationships/hyperlink" Target="https://playdevice.ru/product/235567/azu-na-usb-borofone-bz19a-qc30-kabel-type-c-siniy/" TargetMode="External"/><Relationship Id="rId_hyperlink_1118" Type="http://schemas.openxmlformats.org/officeDocument/2006/relationships/hyperlink" Target="https://playdevice.ru/product/236673/azu-na-usb-borofone-bz19a-qc30-kabel-type-c-chernyy/" TargetMode="External"/><Relationship Id="rId_hyperlink_1119" Type="http://schemas.openxmlformats.org/officeDocument/2006/relationships/hyperlink" Target="https://playdevice.ru/product/171369/zu-besprovodnoe-k-12-5v-1a/" TargetMode="External"/><Relationship Id="rId_hyperlink_1120" Type="http://schemas.openxmlformats.org/officeDocument/2006/relationships/hyperlink" Target="https://playdevice.ru/product/125540/zu-besprovodnoe-k-17-5v-1a/" TargetMode="External"/><Relationship Id="rId_hyperlink_1121" Type="http://schemas.openxmlformats.org/officeDocument/2006/relationships/hyperlink" Target="https://playdevice.ru/product/151873/universalnoe-besprovodnoe-zaryadnoe-ustroystvo-qi-standart-beloe-nb/" TargetMode="External"/><Relationship Id="rId_hyperlink_1122" Type="http://schemas.openxmlformats.org/officeDocument/2006/relationships/hyperlink" Target="https://playdevice.ru/product/241664/szu-na-pd-lp-xq35-pd20w-1usb-white/" TargetMode="External"/><Relationship Id="rId_hyperlink_1123" Type="http://schemas.openxmlformats.org/officeDocument/2006/relationships/hyperlink" Target="https://playdevice.ru/product/237350/szu-na-pd-gnezdo-type-c-dream-pd01-3a-20w/" TargetMode="External"/><Relationship Id="rId_hyperlink_1124" Type="http://schemas.openxmlformats.org/officeDocument/2006/relationships/hyperlink" Target="https://playdevice.ru/product/239258/szu-na-pd-gnezdo-type-c-dream-pd10-50w-skorostnaya-zaryadka/" TargetMode="External"/><Relationship Id="rId_hyperlink_1125" Type="http://schemas.openxmlformats.org/officeDocument/2006/relationships/hyperlink" Target="https://playdevice.ru/product/233995/szu-na-pd-gnezdo-type-c-dream-pd8-skorostnaya-zaryadka-20w/" TargetMode="External"/><Relationship Id="rId_hyperlink_1126" Type="http://schemas.openxmlformats.org/officeDocument/2006/relationships/hyperlink" Target="https://playdevice.ru/product/239266/szu-na-pd-gnezdo-type-c-hoco-n32-30wqc30-belyy/" TargetMode="External"/><Relationship Id="rId_hyperlink_1127" Type="http://schemas.openxmlformats.org/officeDocument/2006/relationships/hyperlink" Target="https://playdevice.ru/product/238471/szu-na-pd-gnezdo-type-c-pd25w/" TargetMode="External"/><Relationship Id="rId_hyperlink_1128" Type="http://schemas.openxmlformats.org/officeDocument/2006/relationships/hyperlink" Target="https://playdevice.ru/product/237004/szu-na-pd-20w-belyy-mrm-xq50/" TargetMode="External"/><Relationship Id="rId_hyperlink_1129" Type="http://schemas.openxmlformats.org/officeDocument/2006/relationships/hyperlink" Target="https://playdevice.ru/product/241254/szu-na-pd-lp-xq35-pd20w-1usb-black/" TargetMode="External"/><Relationship Id="rId_hyperlink_1130" Type="http://schemas.openxmlformats.org/officeDocument/2006/relationships/hyperlink" Target="https://playdevice.ru/product/241261/szu-na-pd-sam-25-w-30-belyy/" TargetMode="External"/><Relationship Id="rId_hyperlink_1131" Type="http://schemas.openxmlformats.org/officeDocument/2006/relationships/hyperlink" Target="https://playdevice.ru/product/239259/szu-na-pdusb-dream-pd4-qc30-20w-dream/" TargetMode="External"/><Relationship Id="rId_hyperlink_1132" Type="http://schemas.openxmlformats.org/officeDocument/2006/relationships/hyperlink" Target="https://playdevice.ru/product/239243/szu-na-2-pd-gnezdo-type-c-borofone-ba76a-qc30-kabel-type-c-lightning-belyy/" TargetMode="External"/><Relationship Id="rId_hyperlink_1133" Type="http://schemas.openxmlformats.org/officeDocument/2006/relationships/hyperlink" Target="https://playdevice.ru/product/239254/szu-na-2-pd-gnezdo-type-c-hoco-c110a-qc30-35w-kabel-type-c-lightning-belyy/" TargetMode="External"/><Relationship Id="rId_hyperlink_1134" Type="http://schemas.openxmlformats.org/officeDocument/2006/relationships/hyperlink" Target="https://playdevice.ru/product/231367/szu-na-pd-gnezdo-type-c-usb-borofone-ba46a-pd30-kabel-type-c-lightning-chernyy/" TargetMode="External"/><Relationship Id="rId_hyperlink_1135" Type="http://schemas.openxmlformats.org/officeDocument/2006/relationships/hyperlink" Target="https://playdevice.ru/product/239252/szu-na-pd-gnezdo-type-c-usb-borofone-ba78a-qc30-20w-kabel-type-c-lightning-belyy/" TargetMode="External"/><Relationship Id="rId_hyperlink_1136" Type="http://schemas.openxmlformats.org/officeDocument/2006/relationships/hyperlink" Target="https://playdevice.ru/product/229277/szu-na-pd-gnezdo-type-c-borofone-ba38a-pd30-kabel-type-c-lightning-belyy/" TargetMode="External"/><Relationship Id="rId_hyperlink_1137" Type="http://schemas.openxmlformats.org/officeDocument/2006/relationships/hyperlink" Target="https://playdevice.ru/product/237003/szu-na-pd-20w-kabel-type-c-lightning-belyy-mrm-xq50/" TargetMode="External"/><Relationship Id="rId_hyperlink_1138" Type="http://schemas.openxmlformats.org/officeDocument/2006/relationships/hyperlink" Target="https://playdevice.ru/product/241796/szu-hoco-n29-qc30-pd35w-kabel-type-c-type-c-chernyy/" TargetMode="External"/><Relationship Id="rId_hyperlink_1139" Type="http://schemas.openxmlformats.org/officeDocument/2006/relationships/hyperlink" Target="https://playdevice.ru/product/238613/szu-na-2pd-hoco-n35-3000ma-pd45vt-kabel-type-c-type-c-belyy/" TargetMode="External"/><Relationship Id="rId_hyperlink_1140" Type="http://schemas.openxmlformats.org/officeDocument/2006/relationships/hyperlink" Target="https://playdevice.ru/product/238611/szu-na-pd-gnezdo-type-c-usb-borofone-ba75a-qc30-pd30vt-kabel-type-c-belyy/" TargetMode="External"/><Relationship Id="rId_hyperlink_1141" Type="http://schemas.openxmlformats.org/officeDocument/2006/relationships/hyperlink" Target="https://playdevice.ru/product/239241/szu-na-pdusb-hoco-c113a-qc30-65w-kabel-type-c-type-c-belyy/" TargetMode="External"/><Relationship Id="rId_hyperlink_1142" Type="http://schemas.openxmlformats.org/officeDocument/2006/relationships/hyperlink" Target="https://playdevice.ru/product/241200/szu-na-2-usb-borofone-ba23a-belyy/" TargetMode="External"/><Relationship Id="rId_hyperlink_1143" Type="http://schemas.openxmlformats.org/officeDocument/2006/relationships/hyperlink" Target="https://playdevice.ru/product/219014/szu-na-2-usb-borofone-ba25a-chernyy/" TargetMode="External"/><Relationship Id="rId_hyperlink_1144" Type="http://schemas.openxmlformats.org/officeDocument/2006/relationships/hyperlink" Target="https://playdevice.ru/product/229011/szu-na-2-usb-borofone-ba53a-belyy/" TargetMode="External"/><Relationship Id="rId_hyperlink_1145" Type="http://schemas.openxmlformats.org/officeDocument/2006/relationships/hyperlink" Target="https://playdevice.ru/product/221211/szu-na-usb-borofone-ba20a-chernyy/" TargetMode="External"/><Relationship Id="rId_hyperlink_1146" Type="http://schemas.openxmlformats.org/officeDocument/2006/relationships/hyperlink" Target="https://playdevice.ru/product/240994/szu-na-usb-borofone-ba36a-qc30-belyy/" TargetMode="External"/><Relationship Id="rId_hyperlink_1147" Type="http://schemas.openxmlformats.org/officeDocument/2006/relationships/hyperlink" Target="https://playdevice.ru/product/233203/szu-na-usb-borofone-ba52a-ognestoykiy-chernyy/" TargetMode="External"/><Relationship Id="rId_hyperlink_1148" Type="http://schemas.openxmlformats.org/officeDocument/2006/relationships/hyperlink" Target="https://playdevice.ru/product/241199/szu-na-usb-borofone-bas14a-pd20vt-qc30-chernyy/" TargetMode="External"/><Relationship Id="rId_hyperlink_1149" Type="http://schemas.openxmlformats.org/officeDocument/2006/relationships/hyperlink" Target="https://playdevice.ru/product/231964/szu-na-usb-borofone-bn1-chernyy/" TargetMode="External"/><Relationship Id="rId_hyperlink_1150" Type="http://schemas.openxmlformats.org/officeDocument/2006/relationships/hyperlink" Target="https://playdevice.ru/product/132112/szu-na-usb-ritmix-rm-003-usb-2a-indikator-zaryada/" TargetMode="External"/><Relationship Id="rId_hyperlink_1151" Type="http://schemas.openxmlformats.org/officeDocument/2006/relationships/hyperlink" Target="https://playdevice.ru/product/235291/szu-na-usb-s50-qc30-belyy/" TargetMode="External"/><Relationship Id="rId_hyperlink_1152" Type="http://schemas.openxmlformats.org/officeDocument/2006/relationships/hyperlink" Target="https://playdevice.ru/product/235290/szu-na-usb-s50-qc30-chernyy/" TargetMode="External"/><Relationship Id="rId_hyperlink_1153" Type="http://schemas.openxmlformats.org/officeDocument/2006/relationships/hyperlink" Target="https://playdevice.ru/product/161011/szu-na-2-usb-remaks-rm7189-kabel-8pin-2000ma-/" TargetMode="External"/><Relationship Id="rId_hyperlink_1154" Type="http://schemas.openxmlformats.org/officeDocument/2006/relationships/hyperlink" Target="https://playdevice.ru/product/228231/szu-na-usb-borofone-ba20a-kabel-lightning-chernyy/" TargetMode="External"/><Relationship Id="rId_hyperlink_1155" Type="http://schemas.openxmlformats.org/officeDocument/2006/relationships/hyperlink" Target="https://playdevice.ru/product/233683/szu-na-usb-borofone-ba49a-kabel-lightning-belyy/" TargetMode="External"/><Relationship Id="rId_hyperlink_1156" Type="http://schemas.openxmlformats.org/officeDocument/2006/relationships/hyperlink" Target="https://playdevice.ru/product/226681/szu-na-usb-ipade-10w-kabel-ipad-caution/" TargetMode="External"/><Relationship Id="rId_hyperlink_1157" Type="http://schemas.openxmlformats.org/officeDocument/2006/relationships/hyperlink" Target="https://playdevice.ru/product/239300/szu-na-usb-mrm-s90-qc30-kabel-lightning/" TargetMode="External"/><Relationship Id="rId_hyperlink_1158" Type="http://schemas.openxmlformats.org/officeDocument/2006/relationships/hyperlink" Target="https://playdevice.ru/product/160916/szu-ritmix-rm-218-2xusb-24a-1a-belyy-microusb-perehodnik-dlya-iphone5/" TargetMode="External"/><Relationship Id="rId_hyperlink_1159" Type="http://schemas.openxmlformats.org/officeDocument/2006/relationships/hyperlink" Target="https://playdevice.ru/product/219016/szu-na-usb-borofone-ba20a-kabel-microusb-belyy/" TargetMode="External"/><Relationship Id="rId_hyperlink_1160" Type="http://schemas.openxmlformats.org/officeDocument/2006/relationships/hyperlink" Target="https://playdevice.ru/product/228229/szu-na-usb-borofone-ba36a-qc30-kabel-microusb-chernyy/" TargetMode="External"/><Relationship Id="rId_hyperlink_1161" Type="http://schemas.openxmlformats.org/officeDocument/2006/relationships/hyperlink" Target="https://playdevice.ru/product/235592/szu-na-usb-borofone-ba64a-kabel-microusb-chernyy/" TargetMode="External"/><Relationship Id="rId_hyperlink_1162" Type="http://schemas.openxmlformats.org/officeDocument/2006/relationships/hyperlink" Target="https://playdevice.ru/product/240587/szu-na-usb-borofone-bas11a-21a-kabel-microusb-belyy/" TargetMode="External"/><Relationship Id="rId_hyperlink_1163" Type="http://schemas.openxmlformats.org/officeDocument/2006/relationships/hyperlink" Target="https://playdevice.ru/product/240643/szu-na-usb-hoco-c106a-kabel-microusb-2100mah-belyy/" TargetMode="External"/><Relationship Id="rId_hyperlink_1164" Type="http://schemas.openxmlformats.org/officeDocument/2006/relationships/hyperlink" Target="https://playdevice.ru/product/238603/szu-na-usb-hoco-c109a-qc30-kabel-microusb-belyy/" TargetMode="External"/><Relationship Id="rId_hyperlink_1165" Type="http://schemas.openxmlformats.org/officeDocument/2006/relationships/hyperlink" Target="https://playdevice.ru/product/227027/szu-na-usb-hoco-c12q-qc30-kabel-microusb-belyy/" TargetMode="External"/><Relationship Id="rId_hyperlink_1166" Type="http://schemas.openxmlformats.org/officeDocument/2006/relationships/hyperlink" Target="https://playdevice.ru/product/227028/szu-na-usb-hoco-c12q-qc30-kabel-microusb-chernyy/" TargetMode="External"/><Relationship Id="rId_hyperlink_1167" Type="http://schemas.openxmlformats.org/officeDocument/2006/relationships/hyperlink" Target="https://playdevice.ru/product/225536/szu-na-usb-hoco-c72q-glorious-qc30-kabel-microusb-belyy/" TargetMode="External"/><Relationship Id="rId_hyperlink_1168" Type="http://schemas.openxmlformats.org/officeDocument/2006/relationships/hyperlink" Target="https://playdevice.ru/product/225506/szu-na-usb-hoco-c72q-glorious-qc30-kabel-microusb-chernyy/" TargetMode="External"/><Relationship Id="rId_hyperlink_1169" Type="http://schemas.openxmlformats.org/officeDocument/2006/relationships/hyperlink" Target="https://playdevice.ru/product/238255/szu-na-usb-hoco-n26-maxim-3000mah-qc30-pd18vt-kabel-microusb-belyy/" TargetMode="External"/><Relationship Id="rId_hyperlink_1170" Type="http://schemas.openxmlformats.org/officeDocument/2006/relationships/hyperlink" Target="https://playdevice.ru/product/232391/szu-na-usb-borofone-ba49a-kabel-type-c-belyy/" TargetMode="External"/><Relationship Id="rId_hyperlink_1171" Type="http://schemas.openxmlformats.org/officeDocument/2006/relationships/hyperlink" Target="https://playdevice.ru/product/230029/szu-na-usb-borofone-ba49a-kabel-type-c-chernyy/" TargetMode="External"/><Relationship Id="rId_hyperlink_1172" Type="http://schemas.openxmlformats.org/officeDocument/2006/relationships/hyperlink" Target="https://playdevice.ru/product/233200/szu-na-usb-borofone-ba52a-kabel-type-c-belyy/" TargetMode="External"/><Relationship Id="rId_hyperlink_1173" Type="http://schemas.openxmlformats.org/officeDocument/2006/relationships/hyperlink" Target="https://playdevice.ru/product/233201/szu-na-usb-borofone-ba52a-kabel-type-c-chernyy/" TargetMode="External"/><Relationship Id="rId_hyperlink_1174" Type="http://schemas.openxmlformats.org/officeDocument/2006/relationships/hyperlink" Target="https://playdevice.ru/product/235600/szu-na-usb-borofone-ba64a-kabel-type-c-belyy/" TargetMode="External"/><Relationship Id="rId_hyperlink_1175" Type="http://schemas.openxmlformats.org/officeDocument/2006/relationships/hyperlink" Target="https://playdevice.ru/product/238607/szu-na-usb-borofone-ba64a-kabel-type-c-chernyy/" TargetMode="External"/><Relationship Id="rId_hyperlink_1176" Type="http://schemas.openxmlformats.org/officeDocument/2006/relationships/hyperlink" Target="https://playdevice.ru/product/240672/szu-na-usb-borofone-ba72a-qc30-kabel-type-c-chernyy/" TargetMode="External"/><Relationship Id="rId_hyperlink_1177" Type="http://schemas.openxmlformats.org/officeDocument/2006/relationships/hyperlink" Target="https://playdevice.ru/product/238608/szu-na-usb-borofone-ba74a-kabel-type-c-belyy/" TargetMode="External"/><Relationship Id="rId_hyperlink_1178" Type="http://schemas.openxmlformats.org/officeDocument/2006/relationships/hyperlink" Target="https://playdevice.ru/product/236743/szu-na-usb-hoco-c96a-2100ma-kabel-usb-type-c-chernyy/" TargetMode="External"/><Relationship Id="rId_hyperlink_1179" Type="http://schemas.openxmlformats.org/officeDocument/2006/relationships/hyperlink" Target="https://playdevice.ru/product/236745/szu-na-usb-hoco-c96a-2100ma-plastik-kabel-usb-type-c-belyy/" TargetMode="External"/><Relationship Id="rId_hyperlink_1180" Type="http://schemas.openxmlformats.org/officeDocument/2006/relationships/hyperlink" Target="https://playdevice.ru/product/239016/szu-na-usb-hoco-n27-innovative-pd20vt-qc30-kabel-type-c-chernyy/" TargetMode="External"/><Relationship Id="rId_hyperlink_1181" Type="http://schemas.openxmlformats.org/officeDocument/2006/relationships/hyperlink" Target="https://playdevice.ru/product/239017/szu-na-usb-hoco-n32-glory-pd30vt-qc30-kabel-type-c-belyy/" TargetMode="External"/><Relationship Id="rId_hyperlink_1182" Type="http://schemas.openxmlformats.org/officeDocument/2006/relationships/hyperlink" Target="https://playdevice.ru/product/239018/szu-na-usb-hoco-n32-glory-pd30vt-qc30-kabel-type-c-chernyy/" TargetMode="External"/><Relationship Id="rId_hyperlink_1183" Type="http://schemas.openxmlformats.org/officeDocument/2006/relationships/hyperlink" Target="https://playdevice.ru/product/240821/szu-na-usb-mi-120-wkabel-type-c-belyy/" TargetMode="External"/><Relationship Id="rId_hyperlink_1184" Type="http://schemas.openxmlformats.org/officeDocument/2006/relationships/hyperlink" Target="https://playdevice.ru/product/124235/szu-dlya-vseh-tipov-akb-universalnaya-lyagushka/" TargetMode="External"/><Relationship Id="rId_hyperlink_1185" Type="http://schemas.openxmlformats.org/officeDocument/2006/relationships/hyperlink" Target="https://playdevice.ru/product/237608/szu-dlya-vseh-tipov-akb-universalnaya-dream-l11/" TargetMode="External"/><Relationship Id="rId_hyperlink_1186" Type="http://schemas.openxmlformats.org/officeDocument/2006/relationships/hyperlink" Target="https://playdevice.ru/product/220857/salfetki-dlya-zashitnyh-stekol-upak-30sht/" TargetMode="External"/><Relationship Id="rId_hyperlink_1187" Type="http://schemas.openxmlformats.org/officeDocument/2006/relationships/hyperlink" Target="https://playdevice.ru/product/183550/kolco-derzhatel-i-podstavka-dlya-telefona-popsocet-noname-5/" TargetMode="External"/><Relationship Id="rId_hyperlink_1188" Type="http://schemas.openxmlformats.org/officeDocument/2006/relationships/hyperlink" Target="https://playdevice.ru/product/183551/kolco-derzhatel-i-podstavka-dlya-telefona-popsocet-s-risunkom/" TargetMode="External"/><Relationship Id="rId_hyperlink_1189" Type="http://schemas.openxmlformats.org/officeDocument/2006/relationships/hyperlink" Target="https://playdevice.ru/product/235338/derzhatel-dlya-kabeley-dream-c8/" TargetMode="External"/><Relationship Id="rId_hyperlink_1190" Type="http://schemas.openxmlformats.org/officeDocument/2006/relationships/hyperlink" Target="https://playdevice.ru/product/239002/derzhatel-mobilnogo-telefona-hoco-hd1-chernyy/" TargetMode="External"/><Relationship Id="rId_hyperlink_1191" Type="http://schemas.openxmlformats.org/officeDocument/2006/relationships/hyperlink" Target="https://playdevice.ru/product/239225/derzhatel-mobilnogo-telefona-hoco-hd6-belyy/" TargetMode="External"/><Relationship Id="rId_hyperlink_1192" Type="http://schemas.openxmlformats.org/officeDocument/2006/relationships/hyperlink" Target="https://playdevice.ru/product/239003/derzhatel-mobilnogo-telefona-hoco-ph50-metal-belyy/" TargetMode="External"/><Relationship Id="rId_hyperlink_1193" Type="http://schemas.openxmlformats.org/officeDocument/2006/relationships/hyperlink" Target="https://playdevice.ru/product/240108/derzhatel-mobilnogo-telefona-nastolnyy-g9/" TargetMode="External"/><Relationship Id="rId_hyperlink_1194" Type="http://schemas.openxmlformats.org/officeDocument/2006/relationships/hyperlink" Target="https://playdevice.ru/product/236689/derzhatel-nastolnyy-dlya-telefona-borofone-bh75-belyy/" TargetMode="External"/><Relationship Id="rId_hyperlink_1195" Type="http://schemas.openxmlformats.org/officeDocument/2006/relationships/hyperlink" Target="https://playdevice.ru/product/236690/derzhatel-nastolnyy-dlya-telefona-borofone-bh75-chernyy/" TargetMode="External"/><Relationship Id="rId_hyperlink_1196" Type="http://schemas.openxmlformats.org/officeDocument/2006/relationships/hyperlink" Target="https://playdevice.ru/product/227433/derzhatel-nastolnyy-universalnyy-dlya-telefona-292-dlina-shtangi-30sm/" TargetMode="External"/><Relationship Id="rId_hyperlink_1197" Type="http://schemas.openxmlformats.org/officeDocument/2006/relationships/hyperlink" Target="https://playdevice.ru/product/241002/podstavka-dlya-smartfona-nastolnaya-borofone-bh27-chernaya/" TargetMode="External"/><Relationship Id="rId_hyperlink_1198" Type="http://schemas.openxmlformats.org/officeDocument/2006/relationships/hyperlink" Target="https://playdevice.ru/product/237348/podstavka-dlya-telefona-k10/" TargetMode="External"/><Relationship Id="rId_hyperlink_1199" Type="http://schemas.openxmlformats.org/officeDocument/2006/relationships/hyperlink" Target="https://playdevice.ru/product/240928/podstavka-dlya-telefona-mrm-hx88/" TargetMode="External"/><Relationship Id="rId_hyperlink_1200" Type="http://schemas.openxmlformats.org/officeDocument/2006/relationships/hyperlink" Target="https://playdevice.ru/product/227458/podstavka-dlya-telefona-s059/" TargetMode="External"/><Relationship Id="rId_hyperlink_1201" Type="http://schemas.openxmlformats.org/officeDocument/2006/relationships/hyperlink" Target="https://playdevice.ru/product/216891/adapter-dlya-sim-kart-v-nabore-dream-nanomicrosim/" TargetMode="External"/><Relationship Id="rId_hyperlink_1202" Type="http://schemas.openxmlformats.org/officeDocument/2006/relationships/hyperlink" Target="https://playdevice.ru/product/228903/igly-dlya-snyatiya-sim-kart-upak-5sht/" TargetMode="External"/><Relationship Id="rId_hyperlink_1203" Type="http://schemas.openxmlformats.org/officeDocument/2006/relationships/hyperlink" Target="https://playdevice.ru/product/221065/svetovoe-kolco-dlya-selfi-led-16-sm-derzhatel-3-rezhima-sveta/" TargetMode="External"/><Relationship Id="rId_hyperlink_1204" Type="http://schemas.openxmlformats.org/officeDocument/2006/relationships/hyperlink" Target="https://playdevice.ru/product/240305/svetovoe-kolco-dlya-selfi-led-16-sm-s-derzhatelem-dlya-telefona-dlya-fotovideo-semki-sbl-ttl-6/" TargetMode="External"/><Relationship Id="rId_hyperlink_1205" Type="http://schemas.openxmlformats.org/officeDocument/2006/relationships/hyperlink" Target="https://playdevice.ru/product/239849/svetovoe-kolco-dlya-selfi-led-36-sm-rl-14/" TargetMode="External"/><Relationship Id="rId_hyperlink_1206" Type="http://schemas.openxmlformats.org/officeDocument/2006/relationships/hyperlink" Target="https://playdevice.ru/product/223781/svetovoe-kolco-dlya-selfi-led-45-sm-rl-18/" TargetMode="External"/><Relationship Id="rId_hyperlink_1207" Type="http://schemas.openxmlformats.org/officeDocument/2006/relationships/hyperlink" Target="https://playdevice.ru/product/221690/svetovoe-kolco-dlya-selfi-led-m30-30-sm-derzhatel-3-rezhima-sveta-du/" TargetMode="External"/><Relationship Id="rId_hyperlink_1208" Type="http://schemas.openxmlformats.org/officeDocument/2006/relationships/hyperlink" Target="https://playdevice.ru/product/239423/monopod-dlya-selfi-s-knopkoy-na-ruchke-q7-bluetooth/" TargetMode="External"/><Relationship Id="rId_hyperlink_1209" Type="http://schemas.openxmlformats.org/officeDocument/2006/relationships/hyperlink" Target="https://playdevice.ru/product/241021/selfi-shtativ-monopod-borofone-by11/" TargetMode="External"/><Relationship Id="rId_hyperlink_1210" Type="http://schemas.openxmlformats.org/officeDocument/2006/relationships/hyperlink" Target="https://playdevice.ru/product/232386/selfi-shtativ-monopod-hoco-k17-bluetooth-chernyy/" TargetMode="External"/><Relationship Id="rId_hyperlink_1211" Type="http://schemas.openxmlformats.org/officeDocument/2006/relationships/hyperlink" Target="https://playdevice.ru/product/125537/obektiv-dlya-smartfona-fd-08-8x/" TargetMode="External"/><Relationship Id="rId_hyperlink_1212" Type="http://schemas.openxmlformats.org/officeDocument/2006/relationships/hyperlink" Target="https://playdevice.ru/product/235267/selfi-pult-du-dlya-smartfonov-dream-style/" TargetMode="External"/><Relationship Id="rId_hyperlink_1213" Type="http://schemas.openxmlformats.org/officeDocument/2006/relationships/hyperlink" Target="https://playdevice.ru/product/233077/gibkiy-shtativ-dlya-telefona-ili-fotoapparata/" TargetMode="External"/><Relationship Id="rId_hyperlink_1214" Type="http://schemas.openxmlformats.org/officeDocument/2006/relationships/hyperlink" Target="https://playdevice.ru/product/233059/derzhatel-klipsa-dlya-monopodov-i-tripodov-dream-d7/" TargetMode="External"/><Relationship Id="rId_hyperlink_1215" Type="http://schemas.openxmlformats.org/officeDocument/2006/relationships/hyperlink" Target="https://playdevice.ru/product/222652/derzhatel-klipsa-dlya-monopodov-i-tripodov-dream-hh1/" TargetMode="External"/><Relationship Id="rId_hyperlink_1216" Type="http://schemas.openxmlformats.org/officeDocument/2006/relationships/hyperlink" Target="https://playdevice.ru/product/222656/kronshteyn-derzhatel-dlya-krepleniya-telefonov-i-planshetov-na-shtativ-d6-55-85sm11-18sm/" TargetMode="External"/><Relationship Id="rId_hyperlink_1217" Type="http://schemas.openxmlformats.org/officeDocument/2006/relationships/hyperlink" Target="https://playdevice.ru/product/227119/monopod-shtativ-tripod-k07/" TargetMode="External"/><Relationship Id="rId_hyperlink_1218" Type="http://schemas.openxmlformats.org/officeDocument/2006/relationships/hyperlink" Target="https://playdevice.ru/product/234259/selfi-shtativ-monopod-borofone-by9-chernyy/" TargetMode="External"/><Relationship Id="rId_hyperlink_1219" Type="http://schemas.openxmlformats.org/officeDocument/2006/relationships/hyperlink" Target="https://playdevice.ru/product/232850/umnyy-shtativ-robot-cameraman-s-datchikom-dvizheniya/" TargetMode="External"/><Relationship Id="rId_hyperlink_1220" Type="http://schemas.openxmlformats.org/officeDocument/2006/relationships/hyperlink" Target="https://playdevice.ru/product/242013/universalnyy-fotoderzhatel-teleskopicheskiy-activ-cable-101-goluboy-dlina-235-1005-sm-ves-165-gr-v-komplekt-vhodit-shtativ-i-kreplenie-dlya-telefona/" TargetMode="External"/><Relationship Id="rId_hyperlink_1221" Type="http://schemas.openxmlformats.org/officeDocument/2006/relationships/hyperlink" Target="https://playdevice.ru/product/222016/shtativ-stoyka-21m-chernyy-horoshee-kachestvo/" TargetMode="External"/><Relationship Id="rId_hyperlink_1222" Type="http://schemas.openxmlformats.org/officeDocument/2006/relationships/hyperlink" Target="https://playdevice.ru/product/165647/shtativ-tripod-3110-uroven-poverhnosti-vozmozhnost-ustanovki-telefona/" TargetMode="External"/><Relationship Id="rId_hyperlink_1223" Type="http://schemas.openxmlformats.org/officeDocument/2006/relationships/hyperlink" Target="https://playdevice.ru/product/241231/shtativ-tripod-dream-tr21-chernyy/" TargetMode="External"/><Relationship Id="rId_hyperlink_1224" Type="http://schemas.openxmlformats.org/officeDocument/2006/relationships/hyperlink" Target="https://playdevice.ru/product/241083/shtativ-tripod-dlya-smartfonov-dream-d7-chernyy/" TargetMode="External"/><Relationship Id="rId_hyperlink_1225" Type="http://schemas.openxmlformats.org/officeDocument/2006/relationships/hyperlink" Target="https://playdevice.ru/product/218674/shtativ-tripod-dlya-smartfonov-dream-fp1-chernyy/" TargetMode="External"/><Relationship Id="rId_hyperlink_1226" Type="http://schemas.openxmlformats.org/officeDocument/2006/relationships/hyperlink" Target="https://playdevice.ru/product/224962/shtativ-tripod-dlya-smartfonov-i-fotoapparatov-102sm-330a/" TargetMode="External"/><Relationship Id="rId_hyperlink_1227" Type="http://schemas.openxmlformats.org/officeDocument/2006/relationships/hyperlink" Target="https://playdevice.ru/product/223052/akustika-jbk-0809-bluetooth/" TargetMode="External"/><Relationship Id="rId_hyperlink_1228" Type="http://schemas.openxmlformats.org/officeDocument/2006/relationships/hyperlink" Target="https://playdevice.ru/product/233074/akustika-jbk-0810-bluetooth-bez-mikrofona/" TargetMode="External"/><Relationship Id="rId_hyperlink_1229" Type="http://schemas.openxmlformats.org/officeDocument/2006/relationships/hyperlink" Target="https://playdevice.ru/product/233075/akustika-jbk-803-bluetooth/" TargetMode="External"/><Relationship Id="rId_hyperlink_1230" Type="http://schemas.openxmlformats.org/officeDocument/2006/relationships/hyperlink" Target="https://playdevice.ru/product/227947/akustika-jbk-8903-bluetooth-siniy/" TargetMode="External"/><Relationship Id="rId_hyperlink_1231" Type="http://schemas.openxmlformats.org/officeDocument/2006/relationships/hyperlink" Target="https://playdevice.ru/product/238959/akusticheskaya-sistema-defender-supernova-60vt-bluetooth-light-aux-usb-eq-tws/" TargetMode="External"/><Relationship Id="rId_hyperlink_1232" Type="http://schemas.openxmlformats.org/officeDocument/2006/relationships/hyperlink" Target="https://playdevice.ru/product/227575/akusticheskaya-sistema-dialog-oscar-ao-11-26w-rms-mikrofon-provodnoy-bluetooth-fmusbsd/" TargetMode="External"/><Relationship Id="rId_hyperlink_1233" Type="http://schemas.openxmlformats.org/officeDocument/2006/relationships/hyperlink" Target="https://playdevice.ru/product/219381/akusticheskaya-sistema-dialog-oscar-ao-12-30w-rms-mikrofon-provodnoy-bluetooth-fmusbsd/" TargetMode="External"/><Relationship Id="rId_hyperlink_1234" Type="http://schemas.openxmlformats.org/officeDocument/2006/relationships/hyperlink" Target="https://playdevice.ru/product/237074/akusticheskaya-sistema-dialog-oscar-ao-150-40w-rms-mikrofon-besprovodnoy-bluetooth-fmusbsdled/" TargetMode="External"/><Relationship Id="rId_hyperlink_1235" Type="http://schemas.openxmlformats.org/officeDocument/2006/relationships/hyperlink" Target="https://playdevice.ru/product/223864/akusticheskaya-sistema-dialog-oscar-ao-20-30w-rms-mikrofon-besprovodnoy-bluetooth-fmusbsd/" TargetMode="External"/><Relationship Id="rId_hyperlink_1236" Type="http://schemas.openxmlformats.org/officeDocument/2006/relationships/hyperlink" Target="https://playdevice.ru/product/227576/akusticheskaya-sistema-dialog-oscar-ao-200-45w-rms-mikrofon-besprovodnoy-bluetooth-fmusbsd/" TargetMode="External"/><Relationship Id="rId_hyperlink_1237" Type="http://schemas.openxmlformats.org/officeDocument/2006/relationships/hyperlink" Target="https://playdevice.ru/product/230183/akusticheskaya-sistema-dialog-oscar-ao-210-70w-rms-mikrofon-besprovodnoy-bluetooth-fmusbsd/" TargetMode="External"/><Relationship Id="rId_hyperlink_1238" Type="http://schemas.openxmlformats.org/officeDocument/2006/relationships/hyperlink" Target="https://playdevice.ru/product/230184/akusticheskaya-sistema-dialog-oscar-ao-220-100w-rms-mikrofon-besprovodnoy-bluetooth-fmusbsd/" TargetMode="External"/><Relationship Id="rId_hyperlink_1239" Type="http://schemas.openxmlformats.org/officeDocument/2006/relationships/hyperlink" Target="https://playdevice.ru/product/231869/akusticheskaya-sistema-dialog-oscar-ao-250-60w-rms-mikrofon-besprovodnoy-bluetooth-fmusbsd/" TargetMode="External"/><Relationship Id="rId_hyperlink_1240" Type="http://schemas.openxmlformats.org/officeDocument/2006/relationships/hyperlink" Target="https://playdevice.ru/product/227577/akusticheskaya-sistema-dialog-progressive-ap-1030-truba-70w-rms-bluetooth-fmusbsd-led-displey/" TargetMode="External"/><Relationship Id="rId_hyperlink_1241" Type="http://schemas.openxmlformats.org/officeDocument/2006/relationships/hyperlink" Target="https://playdevice.ru/product/238243/akusticheskaya-sistema-eltronic-20-39-crazy-box-120-bluetooth-fmusbsd/" TargetMode="External"/><Relationship Id="rId_hyperlink_1242" Type="http://schemas.openxmlformats.org/officeDocument/2006/relationships/hyperlink" Target="https://playdevice.ru/product/238244/akusticheskaya-sistema-eltronic-20-40-crazy-box-120-bluetooth-fmusbsd/" TargetMode="External"/><Relationship Id="rId_hyperlink_1243" Type="http://schemas.openxmlformats.org/officeDocument/2006/relationships/hyperlink" Target="https://playdevice.ru/product/238241/akusticheskaya-sistema-eltronic-20-43-crazy-box-100-bluetooth-fmusbsd/" TargetMode="External"/><Relationship Id="rId_hyperlink_1244" Type="http://schemas.openxmlformats.org/officeDocument/2006/relationships/hyperlink" Target="https://playdevice.ru/product/238242/akusticheskaya-sistema-eltronic-20-44-crazy-box-100-bluetooth-fmusbsd/" TargetMode="External"/><Relationship Id="rId_hyperlink_1245" Type="http://schemas.openxmlformats.org/officeDocument/2006/relationships/hyperlink" Target="https://playdevice.ru/product/238245/akusticheskaya-sistema-eltronic-20-45-crazy-box-150-bluetooth-fmusbsd/" TargetMode="External"/><Relationship Id="rId_hyperlink_1246" Type="http://schemas.openxmlformats.org/officeDocument/2006/relationships/hyperlink" Target="https://playdevice.ru/product/238246/akusticheskaya-sistema-eltronic-20-46-crazy-box-150-bluetooth-fmusbsd/" TargetMode="External"/><Relationship Id="rId_hyperlink_1247" Type="http://schemas.openxmlformats.org/officeDocument/2006/relationships/hyperlink" Target="https://playdevice.ru/product/228992/akusticheskaya-sistema-smartbuy-arisaka-20vt-sbs-570/" TargetMode="External"/><Relationship Id="rId_hyperlink_1248" Type="http://schemas.openxmlformats.org/officeDocument/2006/relationships/hyperlink" Target="https://playdevice.ru/product/237931/akusticheskaya-sistema-smartbuy-my-disco-50w-mikrofon-provodnoy-bluetooth-fmusbsd-sbs-5350/" TargetMode="External"/><Relationship Id="rId_hyperlink_1249" Type="http://schemas.openxmlformats.org/officeDocument/2006/relationships/hyperlink" Target="https://playdevice.ru/product/228993/akusticheskaya-sistema-smartbuy-reaver-20vt-sbs-560/" TargetMode="External"/><Relationship Id="rId_hyperlink_1250" Type="http://schemas.openxmlformats.org/officeDocument/2006/relationships/hyperlink" Target="https://playdevice.ru/product/239661/kolonka-portativnaya-nakatomi-gs-30-30vt-fm-usb-reader/" TargetMode="External"/><Relationship Id="rId_hyperlink_1251" Type="http://schemas.openxmlformats.org/officeDocument/2006/relationships/hyperlink" Target="https://playdevice.ru/product/234041/kolonka-portativnaya-nakatomi-gs-40-50vt-fm-usb-reader/" TargetMode="External"/><Relationship Id="rId_hyperlink_1252" Type="http://schemas.openxmlformats.org/officeDocument/2006/relationships/hyperlink" Target="https://playdevice.ru/product/239662/kolonka-portativnaya-nakatomi-gs-43-60vt-fm-usb-reader/" TargetMode="External"/><Relationship Id="rId_hyperlink_1253" Type="http://schemas.openxmlformats.org/officeDocument/2006/relationships/hyperlink" Target="https://playdevice.ru/product/236255/kolonka-portativnaya-nakatomi-gs-50-90vt-fm-usb-reader/" TargetMode="External"/><Relationship Id="rId_hyperlink_1254" Type="http://schemas.openxmlformats.org/officeDocument/2006/relationships/hyperlink" Target="https://playdevice.ru/product/218940/aktivnaya-kolonka-ritmix-sp-260b-bluetooth-zheltyy/" TargetMode="External"/><Relationship Id="rId_hyperlink_1255" Type="http://schemas.openxmlformats.org/officeDocument/2006/relationships/hyperlink" Target="https://playdevice.ru/product/218939/aktivnaya-kolonka-ritmix-sp-260b-bluetooth-seryy/" TargetMode="External"/><Relationship Id="rId_hyperlink_1256" Type="http://schemas.openxmlformats.org/officeDocument/2006/relationships/hyperlink" Target="https://playdevice.ru/product/233662/kolonka-portativnaya-borofone-br12-bluetooth-aux-microsd-zelenyy-kamuflyazh/" TargetMode="External"/><Relationship Id="rId_hyperlink_1257" Type="http://schemas.openxmlformats.org/officeDocument/2006/relationships/hyperlink" Target="https://playdevice.ru/product/233953/kolonka-portativnaya-borofone-br12-bluetooth-aux-microsd-seryy/" TargetMode="External"/><Relationship Id="rId_hyperlink_1258" Type="http://schemas.openxmlformats.org/officeDocument/2006/relationships/hyperlink" Target="https://playdevice.ru/product/234282/kolonka-portativnaya-borofone-br21-bluetooth-aux-microsd-kamuflyazh/" TargetMode="External"/><Relationship Id="rId_hyperlink_1259" Type="http://schemas.openxmlformats.org/officeDocument/2006/relationships/hyperlink" Target="https://playdevice.ru/product/234284/kolonka-portativnaya-borofone-br21-bluetooth-aux-microsd-rozovyy/" TargetMode="External"/><Relationship Id="rId_hyperlink_1260" Type="http://schemas.openxmlformats.org/officeDocument/2006/relationships/hyperlink" Target="https://playdevice.ru/product/236763/kolonka-portativnaya-borofone-br26-bluetooth-aux-microsd-seryy/" TargetMode="External"/><Relationship Id="rId_hyperlink_1261" Type="http://schemas.openxmlformats.org/officeDocument/2006/relationships/hyperlink" Target="https://playdevice.ru/product/241014/kolonka-portativnaya-borofone-br29-bluetooth-aux-microsd-temno-siniy/" TargetMode="External"/><Relationship Id="rId_hyperlink_1262" Type="http://schemas.openxmlformats.org/officeDocument/2006/relationships/hyperlink" Target="https://playdevice.ru/product/233676/kolonka-portativnaya-borofone-br3-bluetooth-aux-microsd-krasnyy/" TargetMode="External"/><Relationship Id="rId_hyperlink_1263" Type="http://schemas.openxmlformats.org/officeDocument/2006/relationships/hyperlink" Target="https://playdevice.ru/product/234752/kolonka-portativnaya-borofone-br3-bluetooth-aux-microsd-seryy/" TargetMode="External"/><Relationship Id="rId_hyperlink_1264" Type="http://schemas.openxmlformats.org/officeDocument/2006/relationships/hyperlink" Target="https://playdevice.ru/product/234755/kolonka-portativnaya-borofone-br3-bluetooth-aux-microsd-siniy-s-perelivom/" TargetMode="External"/><Relationship Id="rId_hyperlink_1265" Type="http://schemas.openxmlformats.org/officeDocument/2006/relationships/hyperlink" Target="https://playdevice.ru/product/234288/kolonka-portativnaya-borofone-br4-bluetooth-aux-microsd-goluboy/" TargetMode="External"/><Relationship Id="rId_hyperlink_1266" Type="http://schemas.openxmlformats.org/officeDocument/2006/relationships/hyperlink" Target="https://playdevice.ru/product/227012/kolonka-portativnaya-borofone-br4-bluetooth-aux-microsd-seryy/" TargetMode="External"/><Relationship Id="rId_hyperlink_1267" Type="http://schemas.openxmlformats.org/officeDocument/2006/relationships/hyperlink" Target="https://playdevice.ru/product/232404/kolonka-portativnaya-borofone-br4-bluetooth-aux-microsd-haki/" TargetMode="External"/><Relationship Id="rId_hyperlink_1268" Type="http://schemas.openxmlformats.org/officeDocument/2006/relationships/hyperlink" Target="https://playdevice.ru/product/234754/kolonka-portativnaya-borofone-br5-bluetooth-aux-microsd-krasnyy/" TargetMode="External"/><Relationship Id="rId_hyperlink_1269" Type="http://schemas.openxmlformats.org/officeDocument/2006/relationships/hyperlink" Target="https://playdevice.ru/product/224265/kolonka-portativnaya-borofone-br6-bluetooth-aux-microsd-kamuflyazh/" TargetMode="External"/><Relationship Id="rId_hyperlink_1270" Type="http://schemas.openxmlformats.org/officeDocument/2006/relationships/hyperlink" Target="https://playdevice.ru/product/229958/kolonka-portativnaya-borofone-br6-bluetooth-aux-microsd-krasnyy/" TargetMode="External"/><Relationship Id="rId_hyperlink_1271" Type="http://schemas.openxmlformats.org/officeDocument/2006/relationships/hyperlink" Target="https://playdevice.ru/product/229959/kolonka-portativnaya-borofone-br7-bluetooth-aux-microsd-biryuzovyy/" TargetMode="External"/><Relationship Id="rId_hyperlink_1272" Type="http://schemas.openxmlformats.org/officeDocument/2006/relationships/hyperlink" Target="https://playdevice.ru/product/240133/kolonka-portativnaya-bt366-bluetooth-aux-microsd-usb-rgb-podsvetka-chernyy/" TargetMode="External"/><Relationship Id="rId_hyperlink_1273" Type="http://schemas.openxmlformats.org/officeDocument/2006/relationships/hyperlink" Target="https://playdevice.ru/product/229609/kolonka-portativnaya-defender-enjoy-s700-s-bluetooth-seryy/" TargetMode="External"/><Relationship Id="rId_hyperlink_1274" Type="http://schemas.openxmlformats.org/officeDocument/2006/relationships/hyperlink" Target="https://playdevice.ru/product/219597/kolonka-portativnaya-defender-enjoy-s700-s-bluetooth-chernaya/" TargetMode="External"/><Relationship Id="rId_hyperlink_1275" Type="http://schemas.openxmlformats.org/officeDocument/2006/relationships/hyperlink" Target="https://playdevice.ru/product/234943/kolonka-portativnaya-defender-g98-bluetooth-5vt-aux-usb-tf/" TargetMode="External"/><Relationship Id="rId_hyperlink_1276" Type="http://schemas.openxmlformats.org/officeDocument/2006/relationships/hyperlink" Target="https://playdevice.ru/product/158589/kolonka-portativnaya-dialog-progressive-ap-1000-truba-16w-rms-bluetooth-fmusb-reader/" TargetMode="External"/><Relationship Id="rId_hyperlink_1277" Type="http://schemas.openxmlformats.org/officeDocument/2006/relationships/hyperlink" Target="https://playdevice.ru/product/236254/kolonka-portativnaya-dialog-progressive-ap-12-truba-15w-rms-bluetooth-fmusb-reader/" TargetMode="External"/><Relationship Id="rId_hyperlink_1278" Type="http://schemas.openxmlformats.org/officeDocument/2006/relationships/hyperlink" Target="https://playdevice.ru/product/236253/kolonka-portativnaya-dialog-progressive-ap-20-truba-25w-rms-bluetooth-fmusb-reader/" TargetMode="External"/><Relationship Id="rId_hyperlink_1279" Type="http://schemas.openxmlformats.org/officeDocument/2006/relationships/hyperlink" Target="https://playdevice.ru/product/233499/kolonka-portativnaya-dialog-progressive-ap-23-truba-25w-rms-bluetooth-fmusb-reader/" TargetMode="External"/><Relationship Id="rId_hyperlink_1280" Type="http://schemas.openxmlformats.org/officeDocument/2006/relationships/hyperlink" Target="https://playdevice.ru/product/236252/kolonka-portativnaya-dialog-progressive-ap-30-truba-40w-rms-bluetooth-fmusb-reader/" TargetMode="External"/><Relationship Id="rId_hyperlink_1281" Type="http://schemas.openxmlformats.org/officeDocument/2006/relationships/hyperlink" Target="https://playdevice.ru/product/222774/kolonka-portativnaya-dialog-progressive-ap-950-12vt-fm-usb-reader/" TargetMode="External"/><Relationship Id="rId_hyperlink_1282" Type="http://schemas.openxmlformats.org/officeDocument/2006/relationships/hyperlink" Target="https://playdevice.ru/product/229463/kolonka-portativnaya-hoco-bs33-kamuflyazh/" TargetMode="External"/><Relationship Id="rId_hyperlink_1283" Type="http://schemas.openxmlformats.org/officeDocument/2006/relationships/hyperlink" Target="https://playdevice.ru/product/229235/kolonka-portativnaya-hoco-bs35-bluetooth-aux-microsd-krasnyy/" TargetMode="External"/><Relationship Id="rId_hyperlink_1284" Type="http://schemas.openxmlformats.org/officeDocument/2006/relationships/hyperlink" Target="https://playdevice.ru/product/236488/kolonka-portativnaya-hoco-hc11-bluetooth-aux-microsd-biryuzovyy/" TargetMode="External"/><Relationship Id="rId_hyperlink_1285" Type="http://schemas.openxmlformats.org/officeDocument/2006/relationships/hyperlink" Target="https://playdevice.ru/product/236489/kolonka-portativnaya-hoco-hc11-bluetooth-aux-microsd-temno-zelenyy/" TargetMode="External"/><Relationship Id="rId_hyperlink_1286" Type="http://schemas.openxmlformats.org/officeDocument/2006/relationships/hyperlink" Target="https://playdevice.ru/product/235526/kolonka-portativnaya-hoco-hc12-bluetooth-aux-microsd-seryy/" TargetMode="External"/><Relationship Id="rId_hyperlink_1287" Type="http://schemas.openxmlformats.org/officeDocument/2006/relationships/hyperlink" Target="https://playdevice.ru/product/233671/kolonka-portativnaya-hoco-hc2-bluetooth-aux-microsd-zelenyy-kamuflyazh/" TargetMode="External"/><Relationship Id="rId_hyperlink_1288" Type="http://schemas.openxmlformats.org/officeDocument/2006/relationships/hyperlink" Target="https://playdevice.ru/product/233673/kolonka-portativnaya-hoco-hc3-bluetooth-aux-microsd-seryy/" TargetMode="External"/><Relationship Id="rId_hyperlink_1289" Type="http://schemas.openxmlformats.org/officeDocument/2006/relationships/hyperlink" Target="https://playdevice.ru/product/235433/kolonka-portativnaya-hoco-hc4-bluetooth-aux-microsd-krasnyy/" TargetMode="External"/><Relationship Id="rId_hyperlink_1290" Type="http://schemas.openxmlformats.org/officeDocument/2006/relationships/hyperlink" Target="https://playdevice.ru/product/237076/kolonka-portativnaya-nakatomi-fs-30-18vt-rms-fm-usbled-reader-kamuflyazh/" TargetMode="External"/><Relationship Id="rId_hyperlink_1291" Type="http://schemas.openxmlformats.org/officeDocument/2006/relationships/hyperlink" Target="https://playdevice.ru/product/237075/kolonka-portativnaya-nakatomi-fs-30-18vt-rms-fm-usbled-reader-chernyy/" TargetMode="External"/><Relationship Id="rId_hyperlink_1292" Type="http://schemas.openxmlformats.org/officeDocument/2006/relationships/hyperlink" Target="https://playdevice.ru/product/223865/kolonka-portativnaya-nakatomi-fs-50-44vt-bluetooth-fm-usb-reader/" TargetMode="External"/><Relationship Id="rId_hyperlink_1293" Type="http://schemas.openxmlformats.org/officeDocument/2006/relationships/hyperlink" Target="https://playdevice.ru/product/228994/kolonka-portativnaya-smartbuy-boom-bluetooth-9w-fm-radio-sbs-4000/" TargetMode="External"/><Relationship Id="rId_hyperlink_1294" Type="http://schemas.openxmlformats.org/officeDocument/2006/relationships/hyperlink" Target="https://playdevice.ru/product/236102/kolonka-portativnaya-smartbuy-idol-24vt-bluetooth-sbs-5220/" TargetMode="External"/><Relationship Id="rId_hyperlink_1295" Type="http://schemas.openxmlformats.org/officeDocument/2006/relationships/hyperlink" Target="https://playdevice.ru/product/228518/kolonka-portativnaya-smartbuy-loop-2-5vt-bluetooth-sbs-5060/" TargetMode="External"/><Relationship Id="rId_hyperlink_1296" Type="http://schemas.openxmlformats.org/officeDocument/2006/relationships/hyperlink" Target="https://playdevice.ru/product/132513/kolonka-portativnaya-smartbuy-tuber-bluetooth-mp3-pleer-fm-radio-chernaya-sbs-4100/" TargetMode="External"/><Relationship Id="rId_hyperlink_1297" Type="http://schemas.openxmlformats.org/officeDocument/2006/relationships/hyperlink" Target="https://playdevice.ru/product/132510/kolonka-portativnaya-smartbuy-tuber-bluetooth-mp3-pleer-fm-radio-cherno-zheltyy-sbs-4200/" TargetMode="External"/><Relationship Id="rId_hyperlink_1298" Type="http://schemas.openxmlformats.org/officeDocument/2006/relationships/hyperlink" Target="https://playdevice.ru/product/132514/kolonka-portativnaya-smartbuy-tuber-bluetooth-mp3-pleer-fm-radio-cherno-krasnaya-sbs-4300/" TargetMode="External"/><Relationship Id="rId_hyperlink_1299" Type="http://schemas.openxmlformats.org/officeDocument/2006/relationships/hyperlink" Target="https://playdevice.ru/product/132512/kolonka-portativnaya-smartbuy-tuber-bluetooth-mp3-pleer-fm-radio-cherno-siniy-sbs-4400/" TargetMode="External"/><Relationship Id="rId_hyperlink_1300" Type="http://schemas.openxmlformats.org/officeDocument/2006/relationships/hyperlink" Target="https://playdevice.ru/product/228524/kolonka-portativnaya-smartbuy-way-5vt-bluetooth-sbs-5020/" TargetMode="External"/><Relationship Id="rId_hyperlink_1301" Type="http://schemas.openxmlformats.org/officeDocument/2006/relationships/hyperlink" Target="https://playdevice.ru/product/228525/kolonka-portativnaya-smartbuy-yoga-2-5vt-bluetooth-sbs-5040/" TargetMode="External"/><Relationship Id="rId_hyperlink_1302" Type="http://schemas.openxmlformats.org/officeDocument/2006/relationships/hyperlink" Target="https://playdevice.ru/product/184261/kronshteyn-nastennyy-dlya-resiverov-tyunerov-proigryvateley-dvd-trone-bm-7-seryy/" TargetMode="External"/><Relationship Id="rId_hyperlink_1303" Type="http://schemas.openxmlformats.org/officeDocument/2006/relationships/hyperlink" Target="https://playdevice.ru/product/237958/kronshteyn-svch-006-konsol/" TargetMode="External"/><Relationship Id="rId_hyperlink_1304" Type="http://schemas.openxmlformats.org/officeDocument/2006/relationships/hyperlink" Target="https://playdevice.ru/product/236854/kronshteyn-svch-konsol-trone-c-3-seryy/" TargetMode="External"/><Relationship Id="rId_hyperlink_1305" Type="http://schemas.openxmlformats.org/officeDocument/2006/relationships/hyperlink" Target="https://playdevice.ru/product/236852/kronshteyn-svch-konsol-trone-c-5-belyy/" TargetMode="External"/><Relationship Id="rId_hyperlink_1306" Type="http://schemas.openxmlformats.org/officeDocument/2006/relationships/hyperlink" Target="https://playdevice.ru/product/236855/kronshteyn-svch-konsol-trone-c-5-seryy/" TargetMode="External"/><Relationship Id="rId_hyperlink_1307" Type="http://schemas.openxmlformats.org/officeDocument/2006/relationships/hyperlink" Target="https://playdevice.ru/product/225987/kronshteyn-dlya-monitorov-26-55-66-140sm-vobix-vx5532b-naklonno-povorotnyy-do-35kg/" TargetMode="External"/><Relationship Id="rId_hyperlink_1308" Type="http://schemas.openxmlformats.org/officeDocument/2006/relationships/hyperlink" Target="https://playdevice.ru/product/225979/kronshteyn-dlya-monitorov-26-55-66-140sm-vobix-vx5533b-naklonno-povorotnyy-do-35kg/" TargetMode="External"/><Relationship Id="rId_hyperlink_1309" Type="http://schemas.openxmlformats.org/officeDocument/2006/relationships/hyperlink" Target="https://playdevice.ru/product/225986/kronshteyn-dlya-monitorov-26-55-66-140sm-vobix-vx5534b-naklonno-povorotnyy-do-35kg/" TargetMode="External"/><Relationship Id="rId_hyperlink_1310" Type="http://schemas.openxmlformats.org/officeDocument/2006/relationships/hyperlink" Target="https://playdevice.ru/product/232458/kronshteyn-dlya-monitorov-ultramounts-um700-naklonno-povorotnyy-na-strubcine-13-27-33-68sm-do-65kg/" TargetMode="External"/><Relationship Id="rId_hyperlink_1311" Type="http://schemas.openxmlformats.org/officeDocument/2006/relationships/hyperlink" Target="https://playdevice.ru/product/228365/kronshteyn-dlya-proektora-potolochnyy-nb718-4/" TargetMode="External"/><Relationship Id="rId_hyperlink_1312" Type="http://schemas.openxmlformats.org/officeDocument/2006/relationships/hyperlink" Target="https://playdevice.ru/product/223923/kronshteyn-dlya-televizora-14-27-ot-hod07/" TargetMode="External"/><Relationship Id="rId_hyperlink_1313" Type="http://schemas.openxmlformats.org/officeDocument/2006/relationships/hyperlink" Target="https://playdevice.ru/product/223925/kronshteyn-dlya-televizora-14-40-ot-hod09/" TargetMode="External"/><Relationship Id="rId_hyperlink_1314" Type="http://schemas.openxmlformats.org/officeDocument/2006/relationships/hyperlink" Target="https://playdevice.ru/product/223926/kronshteyn-dlya-televizora-14-42-ot-hod10/" TargetMode="External"/><Relationship Id="rId_hyperlink_1315" Type="http://schemas.openxmlformats.org/officeDocument/2006/relationships/hyperlink" Target="https://playdevice.ru/product/223928/kronshteyn-dlya-televizora-14-42-ot-hod12/" TargetMode="External"/><Relationship Id="rId_hyperlink_1316" Type="http://schemas.openxmlformats.org/officeDocument/2006/relationships/hyperlink" Target="https://playdevice.ru/product/223924/kronshteyn-dlya-televizora-15-40-ot-hod08/" TargetMode="External"/><Relationship Id="rId_hyperlink_1317" Type="http://schemas.openxmlformats.org/officeDocument/2006/relationships/hyperlink" Target="https://playdevice.ru/product/239545/kronshteyn-dlya-televizora-17-42-yx-z200/" TargetMode="External"/><Relationship Id="rId_hyperlink_1318" Type="http://schemas.openxmlformats.org/officeDocument/2006/relationships/hyperlink" Target="https://playdevice.ru/product/222152/kronshteyn-dlya-televizora-23-55-kaloc-x-1-povorotno-naklonnyy/" TargetMode="External"/><Relationship Id="rId_hyperlink_1319" Type="http://schemas.openxmlformats.org/officeDocument/2006/relationships/hyperlink" Target="https://playdevice.ru/product/223929/kronshteyn-dlya-televizora-26-55-ot-hod13/" TargetMode="External"/><Relationship Id="rId_hyperlink_1320" Type="http://schemas.openxmlformats.org/officeDocument/2006/relationships/hyperlink" Target="https://playdevice.ru/product/227992/kronshteyn-dlya-televizora-26-55-naklonnyy/" TargetMode="External"/><Relationship Id="rId_hyperlink_1321" Type="http://schemas.openxmlformats.org/officeDocument/2006/relationships/hyperlink" Target="https://playdevice.ru/product/230540/kronshteyn-dlya-televizora-26-55-potolochnyy-naklonnyy-povorotnyy/" TargetMode="External"/><Relationship Id="rId_hyperlink_1322" Type="http://schemas.openxmlformats.org/officeDocument/2006/relationships/hyperlink" Target="https://playdevice.ru/product/226898/kronshteyn-dlya-televizora-27-45-nb-f425/" TargetMode="External"/><Relationship Id="rId_hyperlink_1323" Type="http://schemas.openxmlformats.org/officeDocument/2006/relationships/hyperlink" Target="https://playdevice.ru/product/229180/kronshteyn-dlya-televizora-30-40-nb-f200/" TargetMode="External"/><Relationship Id="rId_hyperlink_1324" Type="http://schemas.openxmlformats.org/officeDocument/2006/relationships/hyperlink" Target="https://playdevice.ru/product/223927/kronshteyn-dlya-televizora-32-55-ot-hod11/" TargetMode="External"/><Relationship Id="rId_hyperlink_1325" Type="http://schemas.openxmlformats.org/officeDocument/2006/relationships/hyperlink" Target="https://playdevice.ru/product/241088/kronshteyn-dlya-televizora-32-55-zerro-ns-p-400-povorotno-naklonnyy/" TargetMode="External"/><Relationship Id="rId_hyperlink_1326" Type="http://schemas.openxmlformats.org/officeDocument/2006/relationships/hyperlink" Target="https://playdevice.ru/product/221306/kronshteyn-dlya-televizora-32-60-kaloc-x-4-povorotno-naklonnyy/" TargetMode="External"/><Relationship Id="rId_hyperlink_1327" Type="http://schemas.openxmlformats.org/officeDocument/2006/relationships/hyperlink" Target="https://playdevice.ru/product/224976/kronshteyn-dlya-televizora-32-60-nb-p5/" TargetMode="External"/><Relationship Id="rId_hyperlink_1328" Type="http://schemas.openxmlformats.org/officeDocument/2006/relationships/hyperlink" Target="https://playdevice.ru/product/228079/kronshteyn-dlya-televizora-32-75-kaloc-x-7-povorotno-naklonnyy/" TargetMode="External"/><Relationship Id="rId_hyperlink_1329" Type="http://schemas.openxmlformats.org/officeDocument/2006/relationships/hyperlink" Target="https://playdevice.ru/product/228816/kronshteyn-dlya-televizora-40-70-nb-757-l400/" TargetMode="External"/><Relationship Id="rId_hyperlink_1330" Type="http://schemas.openxmlformats.org/officeDocument/2006/relationships/hyperlink" Target="https://playdevice.ru/product/228824/kronshteyn-dlya-televizora-40-75-nb-767-l600/" TargetMode="External"/><Relationship Id="rId_hyperlink_1331" Type="http://schemas.openxmlformats.org/officeDocument/2006/relationships/hyperlink" Target="https://playdevice.ru/product/177862/kronshteyn-dlya-televizora-nb-sp-200-nastennyy-povorotno-naklonnyy-chernyy/" TargetMode="External"/><Relationship Id="rId_hyperlink_1332" Type="http://schemas.openxmlformats.org/officeDocument/2006/relationships/hyperlink" Target="https://playdevice.ru/product/225980/kronshteyn-dlya-televizora-ultramounts-um859-naklonno-povorotnyy-32-55-81-140sm-do-30kg/" TargetMode="External"/><Relationship Id="rId_hyperlink_1333" Type="http://schemas.openxmlformats.org/officeDocument/2006/relationships/hyperlink" Target="https://playdevice.ru/product/134471/kronshteyn-dlya-televizora-ultramounts-um860-naklonno-povorotnyy-13-27-33-68sm-do-20kg/" TargetMode="External"/><Relationship Id="rId_hyperlink_1334" Type="http://schemas.openxmlformats.org/officeDocument/2006/relationships/hyperlink" Target="https://playdevice.ru/product/134472/kronshteyn-dlya-televizora-ultramounts-um861-naklonno-povorotnyy-13-27-33-68sm-do-20kg/" TargetMode="External"/><Relationship Id="rId_hyperlink_1335" Type="http://schemas.openxmlformats.org/officeDocument/2006/relationships/hyperlink" Target="https://playdevice.ru/product/134473/kronshteyn-dlya-televizora-ultramounts-um862-naklonno-povorotnyy-13-42-33-106sm-do-20kg/" TargetMode="External"/><Relationship Id="rId_hyperlink_1336" Type="http://schemas.openxmlformats.org/officeDocument/2006/relationships/hyperlink" Target="https://playdevice.ru/product/134474/kronshteyn-dlya-televizora-ultramounts-um864-naklonno-povorotnyy-13-42-33-106sm-do-20kg/" TargetMode="External"/><Relationship Id="rId_hyperlink_1337" Type="http://schemas.openxmlformats.org/officeDocument/2006/relationships/hyperlink" Target="https://playdevice.ru/product/144874/kronshteyn-dlya-televizora-ultramounts-um865-naklonno-povorotnyy-13-42-33-106sm-do-27kg/" TargetMode="External"/><Relationship Id="rId_hyperlink_1338" Type="http://schemas.openxmlformats.org/officeDocument/2006/relationships/hyperlink" Target="https://playdevice.ru/product/134475/kronshteyn-dlya-televizora-ultramounts-um866-naklonno-povorotnyy-13-42-33-106sm-do-20kg/" TargetMode="External"/><Relationship Id="rId_hyperlink_1339" Type="http://schemas.openxmlformats.org/officeDocument/2006/relationships/hyperlink" Target="https://playdevice.ru/product/160856/kronshteyn-dlya-televizora-ultramounts-um867-naklonno-povorotnyy-23-42-59-106sm-do-30kg/" TargetMode="External"/><Relationship Id="rId_hyperlink_1340" Type="http://schemas.openxmlformats.org/officeDocument/2006/relationships/hyperlink" Target="https://playdevice.ru/product/135337/kronshteyn-dlya-televizora-ultramounts-um868-naklonno-povorotnyy-23-55-59-139sm-do-30kg/" TargetMode="External"/><Relationship Id="rId_hyperlink_1341" Type="http://schemas.openxmlformats.org/officeDocument/2006/relationships/hyperlink" Target="https://playdevice.ru/product/225989/kronshteyn-dlya-televizora-ultramounts-um869-naklonno-povorotnyy-23-55-58-140sm-do-35kg/" TargetMode="External"/><Relationship Id="rId_hyperlink_1342" Type="http://schemas.openxmlformats.org/officeDocument/2006/relationships/hyperlink" Target="https://playdevice.ru/product/225985/kronshteyn-dlya-televizora-ultramounts-um870-naklonno-povorotnyy-23-55-59-139sm-do-30kg-belyy/" TargetMode="External"/><Relationship Id="rId_hyperlink_1343" Type="http://schemas.openxmlformats.org/officeDocument/2006/relationships/hyperlink" Target="https://playdevice.ru/product/225990/kronshteyn-dlya-televizora-ultramounts-um871-naklonno-povorotnyy-23-55-58-140sm-do-35kg/" TargetMode="External"/><Relationship Id="rId_hyperlink_1344" Type="http://schemas.openxmlformats.org/officeDocument/2006/relationships/hyperlink" Target="https://playdevice.ru/product/221095/kronshteyn-dlya-televizora-ultramounts-um878-naklonno-povorotnyy-32-55-82-139sm-do-35kg/" TargetMode="External"/><Relationship Id="rId_hyperlink_1345" Type="http://schemas.openxmlformats.org/officeDocument/2006/relationships/hyperlink" Target="https://playdevice.ru/product/224729/kronshteyn-dlya-televizora-ultramounts-um890-potolochnyy-23-42-59-106sm-do-30kg/" TargetMode="External"/><Relationship Id="rId_hyperlink_1346" Type="http://schemas.openxmlformats.org/officeDocument/2006/relationships/hyperlink" Target="https://playdevice.ru/product/230126/kronshteyn-dlya-televizora-ultramounts-um894-naklonno-povorotnyy-13-27-33-68sm-do-20kg/" TargetMode="External"/><Relationship Id="rId_hyperlink_1347" Type="http://schemas.openxmlformats.org/officeDocument/2006/relationships/hyperlink" Target="https://playdevice.ru/product/230124/kronshteyn-dlya-televizora-ultramounts-um895-naklonno-povorotnyy-13-27-33-68sm-do-15kg/" TargetMode="External"/><Relationship Id="rId_hyperlink_1348" Type="http://schemas.openxmlformats.org/officeDocument/2006/relationships/hyperlink" Target="https://playdevice.ru/product/230128/kronshteyn-dlya-televizora-ultramounts-um896-naklonno-povorotnyy-13-27-33-68sm-do-30kg/" TargetMode="External"/><Relationship Id="rId_hyperlink_1349" Type="http://schemas.openxmlformats.org/officeDocument/2006/relationships/hyperlink" Target="https://playdevice.ru/product/232046/kronshteyn-dlya-televizora-ultramounts-um897-naklonno-povorotnyy-23-43-59-109sm-do-30kg/" TargetMode="External"/><Relationship Id="rId_hyperlink_1350" Type="http://schemas.openxmlformats.org/officeDocument/2006/relationships/hyperlink" Target="https://playdevice.ru/product/230130/kronshteyn-dlya-televizora-ultramounts-um900-naklonno-povorotnyy-23-43-59-109sm-do-30kg/" TargetMode="External"/><Relationship Id="rId_hyperlink_1351" Type="http://schemas.openxmlformats.org/officeDocument/2006/relationships/hyperlink" Target="https://playdevice.ru/product/230134/kronshteyn-dlya-televizora-ultramounts-um901-naklonno-povorotnyy-32-55-82-139sm-do-30kg/" TargetMode="External"/><Relationship Id="rId_hyperlink_1352" Type="http://schemas.openxmlformats.org/officeDocument/2006/relationships/hyperlink" Target="https://playdevice.ru/product/230133/kronshteyn-dlya-televizora-ultramounts-um903-naklonno-povorotnyy-32-55-82-139sm-do-20kg/" TargetMode="External"/><Relationship Id="rId_hyperlink_1353" Type="http://schemas.openxmlformats.org/officeDocument/2006/relationships/hyperlink" Target="https://playdevice.ru/product/230132/kronshteyn-dlya-televizora-ultramounts-um905-naklonno-povorotnyy-23-55-59-139sm-do-30kg/" TargetMode="External"/><Relationship Id="rId_hyperlink_1354" Type="http://schemas.openxmlformats.org/officeDocument/2006/relationships/hyperlink" Target="https://playdevice.ru/product/232047/kronshteyn-dlya-televizora-ultramounts-um908-naklonno-povorotnyy-32-75-82-190sm-do-40kg/" TargetMode="External"/><Relationship Id="rId_hyperlink_1355" Type="http://schemas.openxmlformats.org/officeDocument/2006/relationships/hyperlink" Target="https://playdevice.ru/product/230138/kronshteyn-dlya-televizora-ultramounts-um909-naklonno-povorotnyy-37-75-94-190sm-do-35kg/" TargetMode="External"/><Relationship Id="rId_hyperlink_1356" Type="http://schemas.openxmlformats.org/officeDocument/2006/relationships/hyperlink" Target="https://playdevice.ru/product/240683/kronshteyn-dlya-televizora-naklonno-povorotnyy-energy-power-117v-14-42/" TargetMode="External"/><Relationship Id="rId_hyperlink_1357" Type="http://schemas.openxmlformats.org/officeDocument/2006/relationships/hyperlink" Target="https://playdevice.ru/product/241086/kronshteyn-dlya-televizora-nastennyy-energy-power-14-42/" TargetMode="External"/><Relationship Id="rId_hyperlink_1358" Type="http://schemas.openxmlformats.org/officeDocument/2006/relationships/hyperlink" Target="https://playdevice.ru/product/218487/kronshteyn-dlya-televizorov-14-42-hdl-113b-naklonnyy/" TargetMode="External"/><Relationship Id="rId_hyperlink_1359" Type="http://schemas.openxmlformats.org/officeDocument/2006/relationships/hyperlink" Target="https://playdevice.ru/product/217192/kronshteyn-dlya-televizora-14-32-hy-108e-naklonnyy/" TargetMode="External"/><Relationship Id="rId_hyperlink_1360" Type="http://schemas.openxmlformats.org/officeDocument/2006/relationships/hyperlink" Target="https://playdevice.ru/product/177866/kronshteyn-dlya-televizora-14-42-ot-hod01-nastennyy-chernyy/" TargetMode="External"/><Relationship Id="rId_hyperlink_1361" Type="http://schemas.openxmlformats.org/officeDocument/2006/relationships/hyperlink" Target="https://playdevice.ru/product/223922/kronshteyn-dlya-televizora-14-42-ot-hod05/" TargetMode="External"/><Relationship Id="rId_hyperlink_1362" Type="http://schemas.openxmlformats.org/officeDocument/2006/relationships/hyperlink" Target="https://playdevice.ru/product/232191/kronshteyn-dlya-televizora-15-42-live-power-ht-001-naklonnyy/" TargetMode="External"/><Relationship Id="rId_hyperlink_1363" Type="http://schemas.openxmlformats.org/officeDocument/2006/relationships/hyperlink" Target="https://playdevice.ru/product/241093/kronshteyn-dlya-televizora-23-42-zerro-naklonnyy/" TargetMode="External"/><Relationship Id="rId_hyperlink_1364" Type="http://schemas.openxmlformats.org/officeDocument/2006/relationships/hyperlink" Target="https://playdevice.ru/product/225199/kronshteyn-dlya-televizora-23-60-kyd698s-nastennyy-naklonnyy/" TargetMode="External"/><Relationship Id="rId_hyperlink_1365" Type="http://schemas.openxmlformats.org/officeDocument/2006/relationships/hyperlink" Target="https://playdevice.ru/product/223931/kronshteyn-dlya-televizora-26-55-ot-hod15/" TargetMode="External"/><Relationship Id="rId_hyperlink_1366" Type="http://schemas.openxmlformats.org/officeDocument/2006/relationships/hyperlink" Target="https://playdevice.ru/product/237215/kronshteyn-dlya-televizora-26-63-v63-naklonnyy/" TargetMode="External"/><Relationship Id="rId_hyperlink_1367" Type="http://schemas.openxmlformats.org/officeDocument/2006/relationships/hyperlink" Target="https://playdevice.ru/product/223932/kronshteyn-dlya-televizora-26-65-ot-hod16/" TargetMode="External"/><Relationship Id="rId_hyperlink_1368" Type="http://schemas.openxmlformats.org/officeDocument/2006/relationships/hyperlink" Target="https://playdevice.ru/product/223935/kronshteyn-dlya-televizora-26-65-ot-hod19/" TargetMode="External"/><Relationship Id="rId_hyperlink_1369" Type="http://schemas.openxmlformats.org/officeDocument/2006/relationships/hyperlink" Target="https://playdevice.ru/product/232192/kronshteyn-dlya-televizora-32-55-live-power-ht-002-naklonnyy/" TargetMode="External"/><Relationship Id="rId_hyperlink_1370" Type="http://schemas.openxmlformats.org/officeDocument/2006/relationships/hyperlink" Target="https://playdevice.ru/product/223920/kronshteyn-dlya-televizora-32-65-ot-hod03/" TargetMode="External"/><Relationship Id="rId_hyperlink_1371" Type="http://schemas.openxmlformats.org/officeDocument/2006/relationships/hyperlink" Target="https://playdevice.ru/product/223921/kronshteyn-dlya-televizora-32-65-ot-hod04/" TargetMode="External"/><Relationship Id="rId_hyperlink_1372" Type="http://schemas.openxmlformats.org/officeDocument/2006/relationships/hyperlink" Target="https://playdevice.ru/product/222154/kronshteyn-dlya-televizora-32-65-kaloc-e2-t-naklonnyy/" TargetMode="External"/><Relationship Id="rId_hyperlink_1373" Type="http://schemas.openxmlformats.org/officeDocument/2006/relationships/hyperlink" Target="https://playdevice.ru/product/241087/kronshteyn-dlya-televizora-32-70-kaloc-x-5-naklonno-povorotnyy/" TargetMode="External"/><Relationship Id="rId_hyperlink_1374" Type="http://schemas.openxmlformats.org/officeDocument/2006/relationships/hyperlink" Target="https://playdevice.ru/product/237217/kronshteyn-dlya-televizora-32-70-live-power-ht-003-naklonnyy/" TargetMode="External"/><Relationship Id="rId_hyperlink_1375" Type="http://schemas.openxmlformats.org/officeDocument/2006/relationships/hyperlink" Target="https://playdevice.ru/product/223933/kronshteyn-dlya-televizora-32-71-ot-hod17/" TargetMode="External"/><Relationship Id="rId_hyperlink_1376" Type="http://schemas.openxmlformats.org/officeDocument/2006/relationships/hyperlink" Target="https://playdevice.ru/product/223934/kronshteyn-dlya-televizora-42-80-ot-hod18/" TargetMode="External"/><Relationship Id="rId_hyperlink_1377" Type="http://schemas.openxmlformats.org/officeDocument/2006/relationships/hyperlink" Target="https://playdevice.ru/product/227483/kronshteyn-dlya-televizora-50-70-nb-df70-t/" TargetMode="External"/><Relationship Id="rId_hyperlink_1378" Type="http://schemas.openxmlformats.org/officeDocument/2006/relationships/hyperlink" Target="https://playdevice.ru/product/231447/kronshteyn-dlya-televizora-55-85-nb-df-70t-nastennyy-naklonnyy-chernyy/" TargetMode="External"/><Relationship Id="rId_hyperlink_1379" Type="http://schemas.openxmlformats.org/officeDocument/2006/relationships/hyperlink" Target="https://playdevice.ru/product/227484/kronshteyn-dlya-televizora-65-90-nb-df80-t/" TargetMode="External"/><Relationship Id="rId_hyperlink_1380" Type="http://schemas.openxmlformats.org/officeDocument/2006/relationships/hyperlink" Target="https://playdevice.ru/product/229178/kronshteyn-dlya-televizora-nb-c1-t-naklonnyy-17-42/" TargetMode="External"/><Relationship Id="rId_hyperlink_1381" Type="http://schemas.openxmlformats.org/officeDocument/2006/relationships/hyperlink" Target="https://playdevice.ru/product/221305/kronshteyn-dlya-televizora-nb-d2f-naklonnyy-32-55/" TargetMode="External"/><Relationship Id="rId_hyperlink_1382" Type="http://schemas.openxmlformats.org/officeDocument/2006/relationships/hyperlink" Target="https://playdevice.ru/product/241092/kronshteyn-dlya-televizora-nbc1-f-naklonnyy-17-37/" TargetMode="External"/><Relationship Id="rId_hyperlink_1383" Type="http://schemas.openxmlformats.org/officeDocument/2006/relationships/hyperlink" Target="https://playdevice.ru/product/220721/kronshteyn-dlya-televizora-nbc3-f-naklonnyy-40-65/" TargetMode="External"/><Relationship Id="rId_hyperlink_1384" Type="http://schemas.openxmlformats.org/officeDocument/2006/relationships/hyperlink" Target="https://playdevice.ru/product/177861/kronshteyn-dlya-televizora-nbc3-t-naklonnyy-40-65/" TargetMode="External"/><Relationship Id="rId_hyperlink_1385" Type="http://schemas.openxmlformats.org/officeDocument/2006/relationships/hyperlink" Target="https://playdevice.ru/product/135338/kronshteyn-dlya-televizora-ultramounts-um830t-naklonnyy-13-27-33-68sm-do-25kg/" TargetMode="External"/><Relationship Id="rId_hyperlink_1386" Type="http://schemas.openxmlformats.org/officeDocument/2006/relationships/hyperlink" Target="https://playdevice.ru/product/230139/kronshteyn-dlya-televizora-ultramounts-um840t-naklonnyy-43-90-109-229sm-do-70kg/" TargetMode="External"/><Relationship Id="rId_hyperlink_1387" Type="http://schemas.openxmlformats.org/officeDocument/2006/relationships/hyperlink" Target="https://playdevice.ru/product/149240/kronshteyn-dlya-televizora-naklonnyy-26-55-ot-hod06/" TargetMode="External"/><Relationship Id="rId_hyperlink_1388" Type="http://schemas.openxmlformats.org/officeDocument/2006/relationships/hyperlink" Target="https://playdevice.ru/product/237341/kronshteyn-dlya-televizora-naklonnyy-26-63/" TargetMode="External"/><Relationship Id="rId_hyperlink_1389" Type="http://schemas.openxmlformats.org/officeDocument/2006/relationships/hyperlink" Target="https://playdevice.ru/product/167654/kronshteyn-dlya-televizora-naklonnyy-26-63-fiksirovannyy/" TargetMode="External"/><Relationship Id="rId_hyperlink_1390" Type="http://schemas.openxmlformats.org/officeDocument/2006/relationships/hyperlink" Target="https://playdevice.ru/product/228825/kronshteyn-nastolnyy-dlya-televizora-17-27-nb-f80/" TargetMode="External"/><Relationship Id="rId_hyperlink_1391" Type="http://schemas.openxmlformats.org/officeDocument/2006/relationships/hyperlink" Target="https://playdevice.ru/product/240902/kronshteyn-nastolnyy-dlya-televizora-17-27-ot-hod22/" TargetMode="External"/><Relationship Id="rId_hyperlink_1392" Type="http://schemas.openxmlformats.org/officeDocument/2006/relationships/hyperlink" Target="https://playdevice.ru/product/225711/kronshteyn-dlya-televizora-14-42-ep/" TargetMode="External"/><Relationship Id="rId_hyperlink_1393" Type="http://schemas.openxmlformats.org/officeDocument/2006/relationships/hyperlink" Target="https://playdevice.ru/product/223930/kronshteyn-dlya-televizora-14-42-ot-hod14/" TargetMode="External"/><Relationship Id="rId_hyperlink_1394" Type="http://schemas.openxmlformats.org/officeDocument/2006/relationships/hyperlink" Target="https://playdevice.ru/product/241641/kronshteyn-dlya-televizora-14-42-chernyy-h-27/" TargetMode="External"/><Relationship Id="rId_hyperlink_1395" Type="http://schemas.openxmlformats.org/officeDocument/2006/relationships/hyperlink" Target="https://playdevice.ru/product/177865/kronshteyn-dlya-televizora-26-55-ot-hod02-fiksirovannyy-chernyy/" TargetMode="External"/><Relationship Id="rId_hyperlink_1396" Type="http://schemas.openxmlformats.org/officeDocument/2006/relationships/hyperlink" Target="https://playdevice.ru/product/227120/kronshteyn-dlya-televizora-26-55-fiksirovannyy/" TargetMode="External"/><Relationship Id="rId_hyperlink_1397" Type="http://schemas.openxmlformats.org/officeDocument/2006/relationships/hyperlink" Target="https://playdevice.ru/product/237216/kronshteyn-dlya-televizora-40-80/" TargetMode="External"/><Relationship Id="rId_hyperlink_1398" Type="http://schemas.openxmlformats.org/officeDocument/2006/relationships/hyperlink" Target="https://playdevice.ru/product/219022/kronshteyn-dlya-televizora-h-01-14-32-nastennyy/" TargetMode="External"/><Relationship Id="rId_hyperlink_1399" Type="http://schemas.openxmlformats.org/officeDocument/2006/relationships/hyperlink" Target="https://playdevice.ru/product/219023/kronshteyn-dlya-televizora-h-02-32-42-nastennyy/" TargetMode="External"/><Relationship Id="rId_hyperlink_1400" Type="http://schemas.openxmlformats.org/officeDocument/2006/relationships/hyperlink" Target="https://playdevice.ru/product/219024/kronshteyn-dlya-televizora-h-03-40-70-nastennyy/" TargetMode="External"/><Relationship Id="rId_hyperlink_1401" Type="http://schemas.openxmlformats.org/officeDocument/2006/relationships/hyperlink" Target="https://playdevice.ru/product/221096/kronshteyn-dlya-televizora-ultramounts-um810f-fiksirovannyy-13-27-33-68sm-do-25kg/" TargetMode="External"/><Relationship Id="rId_hyperlink_1402" Type="http://schemas.openxmlformats.org/officeDocument/2006/relationships/hyperlink" Target="https://playdevice.ru/product/239549/kronshteyn-dlya-televizora-naklonno-povorotnyy-energy-power-14-27/" TargetMode="External"/><Relationship Id="rId_hyperlink_1403" Type="http://schemas.openxmlformats.org/officeDocument/2006/relationships/hyperlink" Target="https://playdevice.ru/product/232894/kronshteyn-dlya-televizora-naklonnyy-ns-32-85/" TargetMode="External"/><Relationship Id="rId_hyperlink_1404" Type="http://schemas.openxmlformats.org/officeDocument/2006/relationships/hyperlink" Target="https://playdevice.ru/product/240682/kronshteyn-dlya-televizora-fiksirovannyy-energy-power-26-63/" TargetMode="External"/><Relationship Id="rId_hyperlink_1405" Type="http://schemas.openxmlformats.org/officeDocument/2006/relationships/hyperlink" Target="https://playdevice.ru/product/237961/kronshteyn-dlya-televizora-fiksirovannyy-energy-power-26-65/" TargetMode="External"/><Relationship Id="rId_hyperlink_1406" Type="http://schemas.openxmlformats.org/officeDocument/2006/relationships/hyperlink" Target="https://playdevice.ru/product/239540/kronshteyn-dlya-televizora-fiksirovannyy-energy-power-32-80/" TargetMode="External"/><Relationship Id="rId_hyperlink_1407" Type="http://schemas.openxmlformats.org/officeDocument/2006/relationships/hyperlink" Target="https://playdevice.ru/product/239548/kronshteyn-dlya-televizora-fiksirovannyy-energy-power-pl103-32-70/" TargetMode="External"/><Relationship Id="rId_hyperlink_1408" Type="http://schemas.openxmlformats.org/officeDocument/2006/relationships/hyperlink" Target="https://playdevice.ru/product/229799/mikrofon-dlya-karaoke-c-besprovodnoy-kolonkoy-ot-erm04-bluetooth-microsd-usb-chernyy/" TargetMode="External"/><Relationship Id="rId_hyperlink_1409" Type="http://schemas.openxmlformats.org/officeDocument/2006/relationships/hyperlink" Target="https://playdevice.ru/product/235781/mikrofon-dlya-karaoke-c-besprovodnoy-kolonkoy-wster-ws-2011-bluetooth-microsd-usb-zelenyy/" TargetMode="External"/><Relationship Id="rId_hyperlink_1410" Type="http://schemas.openxmlformats.org/officeDocument/2006/relationships/hyperlink" Target="https://playdevice.ru/product/235786/mikrofon-dlya-karaoke-c-besprovodnoy-kolonkoy-wster-ws-898-bluetooth-microsd-usb-rozovyy/" TargetMode="External"/><Relationship Id="rId_hyperlink_1411" Type="http://schemas.openxmlformats.org/officeDocument/2006/relationships/hyperlink" Target="https://playdevice.ru/product/235787/mikrofon-dlya-karaoke-c-besprovodnoy-kolonkoy-wster-ws-898-bluetooth-microsd-usb-siniy/" TargetMode="External"/><Relationship Id="rId_hyperlink_1412" Type="http://schemas.openxmlformats.org/officeDocument/2006/relationships/hyperlink" Target="https://playdevice.ru/product/235788/mikrofon-dlya-karaoke-c-besprovodnoy-kolonkoy-wster-ws-898-bluetooth-microsd-usb-chernyy/" TargetMode="External"/><Relationship Id="rId_hyperlink_1413" Type="http://schemas.openxmlformats.org/officeDocument/2006/relationships/hyperlink" Target="https://playdevice.ru/product/231904/mikrofon-dlya-karaoke-c-besprovodnoy-kolonkoy-wster-ws-900-bluetooth-microsd-usb-kamuflyazh/" TargetMode="External"/><Relationship Id="rId_hyperlink_1414" Type="http://schemas.openxmlformats.org/officeDocument/2006/relationships/hyperlink" Target="https://playdevice.ru/product/231905/mikrofon-dlya-karaoke-c-besprovodnoy-kolonkoy-wster-ws-900-bluetooth-microsd-usb-krasnyy/" TargetMode="External"/><Relationship Id="rId_hyperlink_1415" Type="http://schemas.openxmlformats.org/officeDocument/2006/relationships/hyperlink" Target="https://playdevice.ru/product/229798/mikrofon-dlya-karaoke-besprovodnoy-c-kolonkoy-04-bluetooth-microsd-usb-zoloto/" TargetMode="External"/><Relationship Id="rId_hyperlink_1416" Type="http://schemas.openxmlformats.org/officeDocument/2006/relationships/hyperlink" Target="https://playdevice.ru/product/229800/mikrofon-dlya-karaoke-besprovodnoy-c-kolonkoy-05-bluetooth-microsd-usb-chernyy/" TargetMode="External"/><Relationship Id="rId_hyperlink_1417" Type="http://schemas.openxmlformats.org/officeDocument/2006/relationships/hyperlink" Target="https://playdevice.ru/product/237383/mikrofon-dlya-karaoke-elmm-501-2-mikrofona-besprovodnoy/" TargetMode="External"/><Relationship Id="rId_hyperlink_1418" Type="http://schemas.openxmlformats.org/officeDocument/2006/relationships/hyperlink" Target="https://playdevice.ru/product/237382/mikrofon-dlya-karaoke-elmm-503-1-mikrofon-besprovodnoy/" TargetMode="External"/><Relationship Id="rId_hyperlink_1419" Type="http://schemas.openxmlformats.org/officeDocument/2006/relationships/hyperlink" Target="https://playdevice.ru/product/237384/mikrofonnaya-sistema-dlya-karaoke-elmm-503-2-mikrofona-besprovodnoy/" TargetMode="External"/><Relationship Id="rId_hyperlink_1420" Type="http://schemas.openxmlformats.org/officeDocument/2006/relationships/hyperlink" Target="https://playdevice.ru/product/237380/mikrofon-dlya-karaoke-nerazemnyy-provod-3m-shteker-63-elmm-103/" TargetMode="External"/><Relationship Id="rId_hyperlink_1421" Type="http://schemas.openxmlformats.org/officeDocument/2006/relationships/hyperlink" Target="https://playdevice.ru/product/237381/mikrofon-dlya-karaoke-nerazemnyy-provod-3m-shteker-63-elmm-1031/" TargetMode="External"/><Relationship Id="rId_hyperlink_1422" Type="http://schemas.openxmlformats.org/officeDocument/2006/relationships/hyperlink" Target="https://playdevice.ru/product/237378/mikrofon-dlya-karaoke-razemnyy-provod-3m-shteker-63-elmm-01/" TargetMode="External"/><Relationship Id="rId_hyperlink_1423" Type="http://schemas.openxmlformats.org/officeDocument/2006/relationships/hyperlink" Target="https://playdevice.ru/product/237379/mikrofon-dlya-karaoke-razemnyy-provod-3m-shteker-63-elmm-226/" TargetMode="External"/><Relationship Id="rId_hyperlink_1424" Type="http://schemas.openxmlformats.org/officeDocument/2006/relationships/hyperlink" Target="https://playdevice.ru/product/148705/pult-universalnyy-dlya-dvd-hr-330e/" TargetMode="External"/><Relationship Id="rId_hyperlink_1425" Type="http://schemas.openxmlformats.org/officeDocument/2006/relationships/hyperlink" Target="https://playdevice.ru/product/226265/pult-dlya-kondicionerov-universalnyy-dream-kt-e08-belyy/" TargetMode="External"/><Relationship Id="rId_hyperlink_1426" Type="http://schemas.openxmlformats.org/officeDocument/2006/relationships/hyperlink" Target="https://playdevice.ru/product/242207/pult-dlya-kondicionerov-universalnyy-k-1303e-6000-v-1-clickpdu/" TargetMode="External"/><Relationship Id="rId_hyperlink_1427" Type="http://schemas.openxmlformats.org/officeDocument/2006/relationships/hyperlink" Target="https://playdevice.ru/product/237742/pult-dlya-kondicionerov-universalnyy-k-1303e-7000-v-1-huayu/" TargetMode="External"/><Relationship Id="rId_hyperlink_1428" Type="http://schemas.openxmlformats.org/officeDocument/2006/relationships/hyperlink" Target="https://playdevice.ru/product/226263/pult-dlya-pristavki-beeline-mxv3-dream-cisco-tatung-motorola/" TargetMode="External"/><Relationship Id="rId_hyperlink_1429" Type="http://schemas.openxmlformats.org/officeDocument/2006/relationships/hyperlink" Target="https://playdevice.ru/product/239294/pult-dlya-pristavki-mts-dn300-ds300a-dc300a-iptv-dream/" TargetMode="External"/><Relationship Id="rId_hyperlink_1430" Type="http://schemas.openxmlformats.org/officeDocument/2006/relationships/hyperlink" Target="https://playdevice.ru/product/132972/pult-dlya-pristavki-rostelekom-mag-250-hd-iptv/" TargetMode="External"/><Relationship Id="rId_hyperlink_1431" Type="http://schemas.openxmlformats.org/officeDocument/2006/relationships/hyperlink" Target="https://playdevice.ru/product/231988/pult-dlya-pristavki-rostelekom-mag-255-hd-iptv/" TargetMode="External"/><Relationship Id="rId_hyperlink_1432" Type="http://schemas.openxmlformats.org/officeDocument/2006/relationships/hyperlink" Target="https://playdevice.ru/product/223603/pult-dlya-pristavki-trikolor-ddl-1034/" TargetMode="External"/><Relationship Id="rId_hyperlink_1433" Type="http://schemas.openxmlformats.org/officeDocument/2006/relationships/hyperlink" Target="https://playdevice.ru/product/130044/pult-dlya-pristavki-trikolor-gs8300m/" TargetMode="External"/><Relationship Id="rId_hyperlink_1434" Type="http://schemas.openxmlformats.org/officeDocument/2006/relationships/hyperlink" Target="https://playdevice.ru/product/239172/pult-dlya-cifrovyh-pristavok-i-ip-tv-universalnyy-dvb-t23-ver2023-g-zamenyaet-99-pultov-huayu/" TargetMode="External"/><Relationship Id="rId_hyperlink_1435" Type="http://schemas.openxmlformats.org/officeDocument/2006/relationships/hyperlink" Target="https://playdevice.ru/product/222821/pult-dlya-cifrovyh-pristavok-universalnyy-dvb-t2/" TargetMode="External"/><Relationship Id="rId_hyperlink_1436" Type="http://schemas.openxmlformats.org/officeDocument/2006/relationships/hyperlink" Target="https://playdevice.ru/product/225161/pult-dlya-cifrovyh-pristavok-universalnyy-otau/" TargetMode="External"/><Relationship Id="rId_hyperlink_1437" Type="http://schemas.openxmlformats.org/officeDocument/2006/relationships/hyperlink" Target="https://playdevice.ru/product/221307/pult-dlya-cifrovyh-pristavok-universalnyy-rc-rm-11555/" TargetMode="External"/><Relationship Id="rId_hyperlink_1438" Type="http://schemas.openxmlformats.org/officeDocument/2006/relationships/hyperlink" Target="https://playdevice.ru/product/228551/pult-dlya-cifrovyh-pristavok-universalnyy-rm-u1911-dream/" TargetMode="External"/><Relationship Id="rId_hyperlink_1439" Type="http://schemas.openxmlformats.org/officeDocument/2006/relationships/hyperlink" Target="https://playdevice.ru/product/237970/pult-dlya-proektorov-universalnyy-rm-p1375-huayu/" TargetMode="External"/><Relationship Id="rId_hyperlink_1440" Type="http://schemas.openxmlformats.org/officeDocument/2006/relationships/hyperlink" Target="https://playdevice.ru/product/231101/pult-dlya-televizora-universalnyy-100-v-1-lr-lcd-707e-programmiruemyy-dream-tehpak/" TargetMode="External"/><Relationship Id="rId_hyperlink_1441" Type="http://schemas.openxmlformats.org/officeDocument/2006/relationships/hyperlink" Target="https://playdevice.ru/product/232896/pult-dlya-televizora-universalnyy-hy-098/" TargetMode="External"/><Relationship Id="rId_hyperlink_1442" Type="http://schemas.openxmlformats.org/officeDocument/2006/relationships/hyperlink" Target="https://playdevice.ru/product/219332/pult-dlya-televizora-universalnyy-r-tv2-dream/" TargetMode="External"/><Relationship Id="rId_hyperlink_1443" Type="http://schemas.openxmlformats.org/officeDocument/2006/relationships/hyperlink" Target="https://playdevice.ru/product/220722/pult-dlya-televizora-universalnyy-rm-l11208-bolee-1000-kodov/" TargetMode="External"/><Relationship Id="rId_hyperlink_1444" Type="http://schemas.openxmlformats.org/officeDocument/2006/relationships/hyperlink" Target="https://playdevice.ru/product/238420/pult-dlya-televizora-universalnyy-rm-l1130x-lcdled3d-programmiruemyy-huayu/" TargetMode="External"/><Relationship Id="rId_hyperlink_1445" Type="http://schemas.openxmlformats.org/officeDocument/2006/relationships/hyperlink" Target="https://playdevice.ru/product/125930/pult-dlya-televizora-universalnyy-rm-l11958-lcdled3d-programmiruemyy-live-power/" TargetMode="External"/><Relationship Id="rId_hyperlink_1446" Type="http://schemas.openxmlformats.org/officeDocument/2006/relationships/hyperlink" Target="https://playdevice.ru/product/158570/pult-dlya-televizora-universalnyy-urc-707e-dream/" TargetMode="External"/><Relationship Id="rId_hyperlink_1447" Type="http://schemas.openxmlformats.org/officeDocument/2006/relationships/hyperlink" Target="https://playdevice.ru/product/173640/pult-du-rc-rm-36e/" TargetMode="External"/><Relationship Id="rId_hyperlink_1448" Type="http://schemas.openxmlformats.org/officeDocument/2006/relationships/hyperlink" Target="https://playdevice.ru/product/177463/pult-du-rc-rm-36es-programmiruemyy/" TargetMode="External"/><Relationship Id="rId_hyperlink_1449" Type="http://schemas.openxmlformats.org/officeDocument/2006/relationships/hyperlink" Target="https://playdevice.ru/product/239664/pult-dlya-televizora-akira-rs41-dcg-akai-amcvfusionorionsupramysterydexploviewnovex-dream/" TargetMode="External"/><Relationship Id="rId_hyperlink_1450" Type="http://schemas.openxmlformats.org/officeDocument/2006/relationships/hyperlink" Target="https://playdevice.ru/product/241032/pult-dlya-televizora-erisson-rs41c0-shivakiakirafusionsupravityazvektasuzukiorfey-dream-tehpak/" TargetMode="External"/><Relationship Id="rId_hyperlink_1451" Type="http://schemas.openxmlformats.org/officeDocument/2006/relationships/hyperlink" Target="https://playdevice.ru/product/130057/pult-dlya-televizora-bbk-rc-1529-kt6949-helix-mystery/" TargetMode="External"/><Relationship Id="rId_hyperlink_1452" Type="http://schemas.openxmlformats.org/officeDocument/2006/relationships/hyperlink" Target="https://playdevice.ru/product/142291/pult-dlya-televizora-daewoo-universalnyy-rm-515d/" TargetMode="External"/><Relationship Id="rId_hyperlink_1453" Type="http://schemas.openxmlformats.org/officeDocument/2006/relationships/hyperlink" Target="https://playdevice.ru/product/241033/pult-dlya-televizora-dexp-16a3000-cx509-dtv-s-funkciey-rec-dream/" TargetMode="External"/><Relationship Id="rId_hyperlink_1454" Type="http://schemas.openxmlformats.org/officeDocument/2006/relationships/hyperlink" Target="https://playdevice.ru/product/237764/pult-dlya-televizora-dexp-an-1603-an1603-s-golosovym-uprhi-novexvityazvityashyundaileffstarwind-lcd-tv-huayu/" TargetMode="External"/><Relationship Id="rId_hyperlink_1455" Type="http://schemas.openxmlformats.org/officeDocument/2006/relationships/hyperlink" Target="https://playdevice.ru/product/237734/pult-dlya-televizora-dexp-jkt-106b-2gcbltv70a-c35d7-rcorionsupraharperfusiongoldstarhyundayecon/" TargetMode="External"/><Relationship Id="rId_hyperlink_1456" Type="http://schemas.openxmlformats.org/officeDocument/2006/relationships/hyperlink" Target="https://playdevice.ru/product/236954/pult-dlya-televizora-dexp-universalnyy-dns-hisense-rolsen-rm-l1365-huayu/" TargetMode="External"/><Relationship Id="rId_hyperlink_1457" Type="http://schemas.openxmlformats.org/officeDocument/2006/relationships/hyperlink" Target="https://playdevice.ru/product/238395/pult-dlya-televizora-haier-universalnyy-rm-l1535-huayu/" TargetMode="External"/><Relationship Id="rId_hyperlink_1458" Type="http://schemas.openxmlformats.org/officeDocument/2006/relationships/hyperlink" Target="https://playdevice.ru/product/150264/pult-dlya-televizora-lg-universalnyy-lr-lcd-707e/" TargetMode="External"/><Relationship Id="rId_hyperlink_1459" Type="http://schemas.openxmlformats.org/officeDocument/2006/relationships/hyperlink" Target="https://playdevice.ru/product/236947/pult-dlya-televizora-lg-universalnyy-rm-002cb-huayu/" TargetMode="External"/><Relationship Id="rId_hyperlink_1460" Type="http://schemas.openxmlformats.org/officeDocument/2006/relationships/hyperlink" Target="https://playdevice.ru/product/128388/pult-dlya-televizora-lg-universalnyy-rm-158cb-kitay/" TargetMode="External"/><Relationship Id="rId_hyperlink_1461" Type="http://schemas.openxmlformats.org/officeDocument/2006/relationships/hyperlink" Target="https://playdevice.ru/product/128389/pult-dlya-televizora-lg-universalnyy-rm-609cb/" TargetMode="External"/><Relationship Id="rId_hyperlink_1462" Type="http://schemas.openxmlformats.org/officeDocument/2006/relationships/hyperlink" Target="https://playdevice.ru/product/176723/pult-dlya-televizora-lg-universalnyy-rm-752cb-lcd/" TargetMode="External"/><Relationship Id="rId_hyperlink_1463" Type="http://schemas.openxmlformats.org/officeDocument/2006/relationships/hyperlink" Target="https://playdevice.ru/product/223608/pult-dlya-televizora-lg-universalnyy-rm-l1162-dream/" TargetMode="External"/><Relationship Id="rId_hyperlink_1464" Type="http://schemas.openxmlformats.org/officeDocument/2006/relationships/hyperlink" Target="https://playdevice.ru/product/236948/pult-dlya-televizora-lg-universalnyy-rm-l1162-s-funkciey-smart-3d-led-tv-korpus-akb73715603-huayu/" TargetMode="External"/><Relationship Id="rId_hyperlink_1465" Type="http://schemas.openxmlformats.org/officeDocument/2006/relationships/hyperlink" Target="https://playdevice.ru/product/132960/pult-dlya-televizora-lg-universalnyy-rm-l1162w-belyy-3d-lcdled-tv-huayu/" TargetMode="External"/><Relationship Id="rId_hyperlink_1466" Type="http://schemas.openxmlformats.org/officeDocument/2006/relationships/hyperlink" Target="https://playdevice.ru/product/236940/pult-dlya-televizora-lg-universalnyy-rm-l1163-s-knopkoy-ivi-tv-korpus-akb75095312-clickpdu/" TargetMode="External"/><Relationship Id="rId_hyperlink_1467" Type="http://schemas.openxmlformats.org/officeDocument/2006/relationships/hyperlink" Target="https://playdevice.ru/product/228630/pult-dlya-televizora-lg-universalnyy-rm-l1616-dream/" TargetMode="External"/><Relationship Id="rId_hyperlink_1468" Type="http://schemas.openxmlformats.org/officeDocument/2006/relationships/hyperlink" Target="https://playdevice.ru/product/236949/pult-dlya-televizora-lg-universalnyy-rm-l1726-dlya-vseh-modeley-lg-tv-ivi-netflix-prime-video-huayu/" TargetMode="External"/><Relationship Id="rId_hyperlink_1469" Type="http://schemas.openxmlformats.org/officeDocument/2006/relationships/hyperlink" Target="https://playdevice.ru/product/237745/pult-dlya-televizora-lg-universalnyy-rm-l2022-iviokkohd-kinopoisk-korpus-akb76037608-clickpdu/" TargetMode="External"/><Relationship Id="rId_hyperlink_1470" Type="http://schemas.openxmlformats.org/officeDocument/2006/relationships/hyperlink" Target="https://playdevice.ru/product/138193/pult-dlya-televizora-lg-universalnyy-rm-l810-live-power/" TargetMode="External"/><Relationship Id="rId_hyperlink_1471" Type="http://schemas.openxmlformats.org/officeDocument/2006/relationships/hyperlink" Target="https://playdevice.ru/product/169210/pult-dlya-televizora-lg-universalnyy-rm-l859/" TargetMode="External"/><Relationship Id="rId_hyperlink_1472" Type="http://schemas.openxmlformats.org/officeDocument/2006/relationships/hyperlink" Target="https://playdevice.ru/product/173014/pult-dlya-televizora-lg-universalnyy-rm-l859-lcd-huayu/" TargetMode="External"/><Relationship Id="rId_hyperlink_1473" Type="http://schemas.openxmlformats.org/officeDocument/2006/relationships/hyperlink" Target="https://playdevice.ru/product/237762/pult-dlya-televizora-lg-universalnyy-rm-l930-ru-rm-l930-dlya-vseh-modeley-lg-korpus-akb73756502-huayu/" TargetMode="External"/><Relationship Id="rId_hyperlink_1474" Type="http://schemas.openxmlformats.org/officeDocument/2006/relationships/hyperlink" Target="https://playdevice.ru/product/236952/pult-dlya-televizora-lg-universalnyy-rm-l930-dlya-vseh-modeley-lg-korpus-akb72914293-huayu/" TargetMode="External"/><Relationship Id="rId_hyperlink_1475" Type="http://schemas.openxmlformats.org/officeDocument/2006/relationships/hyperlink" Target="https://playdevice.ru/product/148709/pult-dlya-televizora-panasonic-universalnyy-rm-532m/" TargetMode="External"/><Relationship Id="rId_hyperlink_1476" Type="http://schemas.openxmlformats.org/officeDocument/2006/relationships/hyperlink" Target="https://playdevice.ru/product/129336/pult-dlya-televizora-panasonic-universalnyy-rm-d920-lcd/" TargetMode="External"/><Relationship Id="rId_hyperlink_1477" Type="http://schemas.openxmlformats.org/officeDocument/2006/relationships/hyperlink" Target="https://playdevice.ru/product/145355/pult-dlya-televizora-panasonic-universalnyy-rm-l1268-s-knopkoy-netflix-huayu/" TargetMode="External"/><Relationship Id="rId_hyperlink_1478" Type="http://schemas.openxmlformats.org/officeDocument/2006/relationships/hyperlink" Target="https://playdevice.ru/product/223611/pult-dlya-televizora-panasonic-universalnyy-urc-97-dream/" TargetMode="External"/><Relationship Id="rId_hyperlink_1479" Type="http://schemas.openxmlformats.org/officeDocument/2006/relationships/hyperlink" Target="https://playdevice.ru/product/174198/pult-dlya-televizora-philips-2422-549-90467-ykf309-001/" TargetMode="External"/><Relationship Id="rId_hyperlink_1480" Type="http://schemas.openxmlformats.org/officeDocument/2006/relationships/hyperlink" Target="https://playdevice.ru/product/142164/pult-dlya-televizora-philips-9965-900-09443-lcd-tv/" TargetMode="External"/><Relationship Id="rId_hyperlink_1481" Type="http://schemas.openxmlformats.org/officeDocument/2006/relationships/hyperlink" Target="https://playdevice.ru/product/143964/pult-dlya-televizora-philips-universalnyy-rm-d1000-korpus-rc-2143606-huayu/" TargetMode="External"/><Relationship Id="rId_hyperlink_1482" Type="http://schemas.openxmlformats.org/officeDocument/2006/relationships/hyperlink" Target="https://playdevice.ru/product/174214/pult-dlya-televizora-philips-universalnyy-rm-l1125-3d-korpus-9965-900-00449-ykf308-001-huayu/" TargetMode="External"/><Relationship Id="rId_hyperlink_1483" Type="http://schemas.openxmlformats.org/officeDocument/2006/relationships/hyperlink" Target="https://playdevice.ru/product/238412/pult-dlya-televizora-philips-universalnyy-rm-l1128-3d-korpus-2422-549-90477-huayu/" TargetMode="External"/><Relationship Id="rId_hyperlink_1484" Type="http://schemas.openxmlformats.org/officeDocument/2006/relationships/hyperlink" Target="https://playdevice.ru/product/132959/pult-dlya-televizora-philips-universalnyy-rm-l1128-live-power/" TargetMode="External"/><Relationship Id="rId_hyperlink_1485" Type="http://schemas.openxmlformats.org/officeDocument/2006/relationships/hyperlink" Target="https://playdevice.ru/product/238413/pult-dlya-televizora-philips-universalnyy-rm-l1220-lcd-korpus-9965-900-09443-huayu/" TargetMode="External"/><Relationship Id="rId_hyperlink_1486" Type="http://schemas.openxmlformats.org/officeDocument/2006/relationships/hyperlink" Target="https://playdevice.ru/product/138188/pult-universalnyy-dlya-philips-rm-l1225/" TargetMode="External"/><Relationship Id="rId_hyperlink_1487" Type="http://schemas.openxmlformats.org/officeDocument/2006/relationships/hyperlink" Target="https://playdevice.ru/product/169892/pult-universalnyy-dlya-philips-rm-l1285/" TargetMode="External"/><Relationship Id="rId_hyperlink_1488" Type="http://schemas.openxmlformats.org/officeDocument/2006/relationships/hyperlink" Target="https://playdevice.ru/product/236943/pult-dlya-televizora-polar-universalnyy-rm-l1057-shivaki-izumi-dns-orion-akira-supra-rolsen-bbk-saturn-clickpdu/" TargetMode="External"/><Relationship Id="rId_hyperlink_1489" Type="http://schemas.openxmlformats.org/officeDocument/2006/relationships/hyperlink" Target="https://playdevice.ru/product/238053/pult-dlya-televizora-polar-universalnyy-rm-l11533-akai-aoc-dexp-dns-doffler-elenberg-erisson-fusion-harper-hyundai-skyline-telefunken-vityaz-vekta-dream/" TargetMode="External"/><Relationship Id="rId_hyperlink_1490" Type="http://schemas.openxmlformats.org/officeDocument/2006/relationships/hyperlink" Target="https://playdevice.ru/product/236938/pult-dlya-televizora-polar-universalnyy-rm-l11533-akai-aoc-dexp-dns-doffler-elenberg-erisson-fusion-harper-hyundai-skyline-telefunken-vityaz-vekta-huayu/" TargetMode="External"/><Relationship Id="rId_hyperlink_1491" Type="http://schemas.openxmlformats.org/officeDocument/2006/relationships/hyperlink" Target="https://playdevice.ru/product/238394/pult-dlya-televizora-rolsen-rc-a06-rl-32b05frb-32k101uirbis-t24q44hal-tv/" TargetMode="External"/><Relationship Id="rId_hyperlink_1492" Type="http://schemas.openxmlformats.org/officeDocument/2006/relationships/hyperlink" Target="https://playdevice.ru/product/242286/pult-dlya-televizora-samsung-bn59-01363g-smart-tv-s-upravlgolosom-dream/" TargetMode="External"/><Relationship Id="rId_hyperlink_1493" Type="http://schemas.openxmlformats.org/officeDocument/2006/relationships/hyperlink" Target="https://playdevice.ru/product/236946/pult-dlya-televizora-samsung-universalnyy-rm-016fc-1-dlya-staryh-modeley-huayu/" TargetMode="External"/><Relationship Id="rId_hyperlink_1494" Type="http://schemas.openxmlformats.org/officeDocument/2006/relationships/hyperlink" Target="https://playdevice.ru/product/137178/pult-dlya-televizora-samsung-universalnyy-rm-016fs-tv/" TargetMode="External"/><Relationship Id="rId_hyperlink_1495" Type="http://schemas.openxmlformats.org/officeDocument/2006/relationships/hyperlink" Target="https://playdevice.ru/product/237746/pult-dlya-televizora-samsung-universalnyy-rm-179fc-1-dlya-staryh-modeleyuniversalnyy-samsung-huayu/" TargetMode="External"/><Relationship Id="rId_hyperlink_1496" Type="http://schemas.openxmlformats.org/officeDocument/2006/relationships/hyperlink" Target="https://playdevice.ru/product/219333/pult-dlya-televizora-samsung-universalnyy-rm-d1078-dream/" TargetMode="External"/><Relationship Id="rId_hyperlink_1497" Type="http://schemas.openxmlformats.org/officeDocument/2006/relationships/hyperlink" Target="https://playdevice.ru/product/238418/pult-dlya-televizora-samsung-universalnyy-rm-d10782-netflix-prime-video-korpus-aa59-00582a-huayu/" TargetMode="External"/><Relationship Id="rId_hyperlink_1498" Type="http://schemas.openxmlformats.org/officeDocument/2006/relationships/hyperlink" Target="https://playdevice.ru/product/228631/pult-dlya-televizora-samsung-universalnyy-rm-l1080-dream/" TargetMode="External"/><Relationship Id="rId_hyperlink_1499" Type="http://schemas.openxmlformats.org/officeDocument/2006/relationships/hyperlink" Target="https://playdevice.ru/product/239026/pult-dlya-televizora-samsung-universalnyy-rm-l1088-lcdled-tv-dream/" TargetMode="External"/><Relationship Id="rId_hyperlink_1500" Type="http://schemas.openxmlformats.org/officeDocument/2006/relationships/hyperlink" Target="https://playdevice.ru/product/236955/pult-dlya-televizora-samsung-universalnyy-rm-l1618-korpus-bn59-01315b-huayu/" TargetMode="External"/><Relationship Id="rId_hyperlink_1501" Type="http://schemas.openxmlformats.org/officeDocument/2006/relationships/hyperlink" Target="https://playdevice.ru/product/164462/pult-dlya-televizora-samsung-universalnyy-rm-l919-live-power/" TargetMode="External"/><Relationship Id="rId_hyperlink_1502" Type="http://schemas.openxmlformats.org/officeDocument/2006/relationships/hyperlink" Target="https://playdevice.ru/product/128401/pult-dlya-televizora-sony-universalnyy-rm-191a/" TargetMode="External"/><Relationship Id="rId_hyperlink_1503" Type="http://schemas.openxmlformats.org/officeDocument/2006/relationships/hyperlink" Target="https://playdevice.ru/product/138195/pult-dlya-televizora-sony-universalnyy-rm-l1165-3d-lcdled-huayu/" TargetMode="External"/><Relationship Id="rId_hyperlink_1504" Type="http://schemas.openxmlformats.org/officeDocument/2006/relationships/hyperlink" Target="https://playdevice.ru/product/234623/pult-dlya-televizora-sony-universalnyy-rm-l1165-live-power/" TargetMode="External"/><Relationship Id="rId_hyperlink_1505" Type="http://schemas.openxmlformats.org/officeDocument/2006/relationships/hyperlink" Target="https://playdevice.ru/product/238419/pult-dlya-televizora-sony-universalnyy-rm-l1185-korpus-rm-ed062-huayu/" TargetMode="External"/><Relationship Id="rId_hyperlink_1506" Type="http://schemas.openxmlformats.org/officeDocument/2006/relationships/hyperlink" Target="https://playdevice.ru/product/238384/pult-dlya-televizora-sony-universalnyy-rm-l1275-korpus-rmt-tx101d-huayu/" TargetMode="External"/><Relationship Id="rId_hyperlink_1507" Type="http://schemas.openxmlformats.org/officeDocument/2006/relationships/hyperlink" Target="https://playdevice.ru/product/223609/pult-dlya-televizora-sony-universalnyy-rm-l1370-dream/" TargetMode="External"/><Relationship Id="rId_hyperlink_1508" Type="http://schemas.openxmlformats.org/officeDocument/2006/relationships/hyperlink" Target="https://playdevice.ru/product/169905/pult-dlya-televizora-sony-universalnyy-rm-l1370-lcd/" TargetMode="External"/><Relationship Id="rId_hyperlink_1509" Type="http://schemas.openxmlformats.org/officeDocument/2006/relationships/hyperlink" Target="https://playdevice.ru/product/233001/pult-dlya-televizora-sony-universalnyy-rm-l959-live-power/" TargetMode="External"/><Relationship Id="rId_hyperlink_1510" Type="http://schemas.openxmlformats.org/officeDocument/2006/relationships/hyperlink" Target="https://playdevice.ru/product/236944/pult-dlya-televizora-supra-universalnyy-rm-l10422-mystery-hyundai-fusion-shivaki-general-izumi-huayu/" TargetMode="External"/><Relationship Id="rId_hyperlink_1511" Type="http://schemas.openxmlformats.org/officeDocument/2006/relationships/hyperlink" Target="https://playdevice.ru/product/236956/pult-dlya-televizora-thomson-universalnyy-rm-th100-korpus-rct-100-huayu/" TargetMode="External"/><Relationship Id="rId_hyperlink_1512" Type="http://schemas.openxmlformats.org/officeDocument/2006/relationships/hyperlink" Target="https://playdevice.ru/product/128403/pult-dlya-televizora-toshiba-universalnyy-rm-162b/" TargetMode="External"/><Relationship Id="rId_hyperlink_1513" Type="http://schemas.openxmlformats.org/officeDocument/2006/relationships/hyperlink" Target="https://playdevice.ru/product/129341/pult-dlya-televizora-toshiba-universalnyy-rm-l890-dream/" TargetMode="External"/><Relationship Id="rId_hyperlink_1514" Type="http://schemas.openxmlformats.org/officeDocument/2006/relationships/hyperlink" Target="https://playdevice.ru/product/230268/pult-dlya-televizora-toshiba-universalnyy-rm-l890-huayu/" TargetMode="External"/><Relationship Id="rId_hyperlink_1515" Type="http://schemas.openxmlformats.org/officeDocument/2006/relationships/hyperlink" Target="https://playdevice.ru/product/232203/pult-universalnyy-dlya-toshiba-rm-l890/" TargetMode="External"/><Relationship Id="rId_hyperlink_1516" Type="http://schemas.openxmlformats.org/officeDocument/2006/relationships/hyperlink" Target="https://playdevice.ru/product/237744/pult-dlya-televizora-asano-universalnyy-rs41-smart-clickpdu-akaibqbrightquickdaewoodexpeconerissonfusionharperhihyundailumusmystery-clickpdu/" TargetMode="External"/><Relationship Id="rId_hyperlink_1517" Type="http://schemas.openxmlformats.org/officeDocument/2006/relationships/hyperlink" Target="https://playdevice.ru/product/227190/pult-dlya-televizora-tcl-universalnyy-tc-97e/" TargetMode="External"/><Relationship Id="rId_hyperlink_1518" Type="http://schemas.openxmlformats.org/officeDocument/2006/relationships/hyperlink" Target="https://playdevice.ru/product/236957/pult-dlya-televizora-vestel-universalnyy-dlya-vseh-modeley-tv-rm-l1200-huayu/" TargetMode="External"/><Relationship Id="rId_hyperlink_1519" Type="http://schemas.openxmlformats.org/officeDocument/2006/relationships/hyperlink" Target="https://playdevice.ru/product/164883/pult-du-universalnyy-mini-tv/" TargetMode="External"/><Relationship Id="rId_hyperlink_1520" Type="http://schemas.openxmlformats.org/officeDocument/2006/relationships/hyperlink" Target="https://playdevice.ru/product/239185/chehol-dlya-pulta-du-wimax-45h150/" TargetMode="External"/><Relationship Id="rId_hyperlink_1521" Type="http://schemas.openxmlformats.org/officeDocument/2006/relationships/hyperlink" Target="https://playdevice.ru/product/237852/chehol-dlya-pulta-du-wimax-45h170/" TargetMode="External"/><Relationship Id="rId_hyperlink_1522" Type="http://schemas.openxmlformats.org/officeDocument/2006/relationships/hyperlink" Target="https://playdevice.ru/product/177484/chehol-dlya-pulta-du-wimax-50h130/" TargetMode="External"/><Relationship Id="rId_hyperlink_1523" Type="http://schemas.openxmlformats.org/officeDocument/2006/relationships/hyperlink" Target="https://playdevice.ru/product/177485/chehol-dlya-pulta-du-wimax-50h150/" TargetMode="External"/><Relationship Id="rId_hyperlink_1524" Type="http://schemas.openxmlformats.org/officeDocument/2006/relationships/hyperlink" Target="https://playdevice.ru/product/232459/chehol-dlya-pulta-du-wimax-50h170/" TargetMode="External"/><Relationship Id="rId_hyperlink_1525" Type="http://schemas.openxmlformats.org/officeDocument/2006/relationships/hyperlink" Target="https://playdevice.ru/product/177489/chehol-dlya-pulta-du-wimax-50h190/" TargetMode="External"/><Relationship Id="rId_hyperlink_1526" Type="http://schemas.openxmlformats.org/officeDocument/2006/relationships/hyperlink" Target="https://playdevice.ru/product/232460/chehol-dlya-pulta-du-wimax-50h210/" TargetMode="External"/><Relationship Id="rId_hyperlink_1527" Type="http://schemas.openxmlformats.org/officeDocument/2006/relationships/hyperlink" Target="https://playdevice.ru/product/177498/chehol-dlya-pulta-du-wimax-60h170/" TargetMode="External"/><Relationship Id="rId_hyperlink_1528" Type="http://schemas.openxmlformats.org/officeDocument/2006/relationships/hyperlink" Target="https://playdevice.ru/product/177499/chehol-dlya-pulta-du-wimax-60h190/" TargetMode="External"/><Relationship Id="rId_hyperlink_1529" Type="http://schemas.openxmlformats.org/officeDocument/2006/relationships/hyperlink" Target="https://playdevice.ru/product/177501/chehol-dlya-pulta-du-wimax-60h210/" TargetMode="External"/><Relationship Id="rId_hyperlink_1530" Type="http://schemas.openxmlformats.org/officeDocument/2006/relationships/hyperlink" Target="https://playdevice.ru/product/138210/radiopriemnik-portativnyy-efir-12-fm-64-108mgc-bat-2r20-220v/" TargetMode="External"/><Relationship Id="rId_hyperlink_1531" Type="http://schemas.openxmlformats.org/officeDocument/2006/relationships/hyperlink" Target="https://playdevice.ru/product/183668/radiopriemnik-portativnyy-colon-607/" TargetMode="External"/><Relationship Id="rId_hyperlink_1532" Type="http://schemas.openxmlformats.org/officeDocument/2006/relationships/hyperlink" Target="https://playdevice.ru/product/174257/radiopriemnik-portativnyy-fepe-fp-1360u-analogovyy-fm-am-sv-displstrelochnyy-pitsetevoy2hr20-usb-sd-tf-fonarik-aux-razem-dlya-mikr-svetomuzyka-o/" TargetMode="External"/><Relationship Id="rId_hyperlink_1533" Type="http://schemas.openxmlformats.org/officeDocument/2006/relationships/hyperlink" Target="https://playdevice.ru/product/148027/radiopriemnik-portativnyy-fepe-fp-1371-analogovyy-fm-am-sv-displstrelochnyy-pitsetevoy2hr20/" TargetMode="External"/><Relationship Id="rId_hyperlink_1534" Type="http://schemas.openxmlformats.org/officeDocument/2006/relationships/hyperlink" Target="https://playdevice.ru/product/146257/radiopriemnik-portativnyy-fepe-fp-1775u-analogovyy-fm-am-sv-displstrelochnyy-pitsetevoy2hr20-chernyy-seryy/" TargetMode="External"/><Relationship Id="rId_hyperlink_1535" Type="http://schemas.openxmlformats.org/officeDocument/2006/relationships/hyperlink" Target="https://playdevice.ru/product/167025/radiopriemnik-portativnyy-hn-289uat-usb-microsd-aux-fonarik-funkciya-powerbank/" TargetMode="External"/><Relationship Id="rId_hyperlink_1536" Type="http://schemas.openxmlformats.org/officeDocument/2006/relationships/hyperlink" Target="https://playdevice.ru/product/238846/radiopriemnik-portativnyy-joc-h1011bt-cifrovoy-fm-displ-led-pitseteoyakb-bluetooth-usb-sd-aux/" TargetMode="External"/><Relationship Id="rId_hyperlink_1537" Type="http://schemas.openxmlformats.org/officeDocument/2006/relationships/hyperlink" Target="https://playdevice.ru/product/239706/radiopriemnik-portativnyy-joc-h456bt-usbtfbluetooth/" TargetMode="External"/><Relationship Id="rId_hyperlink_1538" Type="http://schemas.openxmlformats.org/officeDocument/2006/relationships/hyperlink" Target="https://playdevice.ru/product/132007/radiopriemnik-portativnyy-kipo-kb-409as-analogovyy-fm-sv-kv-displstrelochnyy-pitsetevoy3hr20-vyhnaush/" TargetMode="External"/><Relationship Id="rId_hyperlink_1539" Type="http://schemas.openxmlformats.org/officeDocument/2006/relationships/hyperlink" Target="https://playdevice.ru/product/128812/raciya-baofeng-bf-666s-5vt-400-470mgc-uhf/" TargetMode="External"/><Relationship Id="rId_hyperlink_1540" Type="http://schemas.openxmlformats.org/officeDocument/2006/relationships/hyperlink" Target="https://playdevice.ru/product/128813/raciya-baofeng-bf-777s-5vt-400-470mgc-uhf/" TargetMode="External"/><Relationship Id="rId_hyperlink_1541" Type="http://schemas.openxmlformats.org/officeDocument/2006/relationships/hyperlink" Target="https://playdevice.ru/product/235279/raciya-baofeng-bf-888s-5vt-400-470mgc-uhf-komplekt-2sht/" TargetMode="External"/><Relationship Id="rId_hyperlink_1542" Type="http://schemas.openxmlformats.org/officeDocument/2006/relationships/hyperlink" Target="https://playdevice.ru/product/161178/raciya-baofeng-bf-999s-5vt-400-470mgc-uhf/" TargetMode="External"/><Relationship Id="rId_hyperlink_1543" Type="http://schemas.openxmlformats.org/officeDocument/2006/relationships/hyperlink" Target="https://playdevice.ru/product/233867/raciya-baofeng-t-388-haki-2sht/" TargetMode="External"/><Relationship Id="rId_hyperlink_1544" Type="http://schemas.openxmlformats.org/officeDocument/2006/relationships/hyperlink" Target="https://playdevice.ru/product/233868/raciya-baofeng-t-388-cvetnaya-2sht/" TargetMode="External"/><Relationship Id="rId_hyperlink_1545" Type="http://schemas.openxmlformats.org/officeDocument/2006/relationships/hyperlink" Target="https://playdevice.ru/product/240367/ip-kamera-lampochka-2mp-vr-v13-b-rybiy-glaz-360-e27-1920x1080p-36mm-plastik/" TargetMode="External"/><Relationship Id="rId_hyperlink_1546" Type="http://schemas.openxmlformats.org/officeDocument/2006/relationships/hyperlink" Target="https://playdevice.ru/product/240368/ip-kamera-povorotnaya-lampochka-2mp-ipc-v380-e27-1920x1080p-36mm-plastik/" TargetMode="External"/><Relationship Id="rId_hyperlink_1547" Type="http://schemas.openxmlformats.org/officeDocument/2006/relationships/hyperlink" Target="https://playdevice.ru/product/240369/ip-kamera-povorotnaya-lampochka-3mp-ipc-v380-e27-2048x1536p-36mm-plastik/" TargetMode="External"/><Relationship Id="rId_hyperlink_1548" Type="http://schemas.openxmlformats.org/officeDocument/2006/relationships/hyperlink" Target="https://playdevice.ru/product/174236/mulyazh-videokamery-kupolnoy-1led-migaet-pitanie-2aaa/" TargetMode="External"/><Relationship Id="rId_hyperlink_1549" Type="http://schemas.openxmlformats.org/officeDocument/2006/relationships/hyperlink" Target="https://playdevice.ru/product/225575/mulyazh-videokamery-1-krasnyy-led-migaet-belyy/" TargetMode="External"/><Relationship Id="rId_hyperlink_1550" Type="http://schemas.openxmlformats.org/officeDocument/2006/relationships/hyperlink" Target="https://playdevice.ru/product/174237/mulyazh-videokamery-1led-migaet-pitanie-2aaa/" TargetMode="External"/><Relationship Id="rId_hyperlink_1551" Type="http://schemas.openxmlformats.org/officeDocument/2006/relationships/hyperlink" Target="https://playdevice.ru/product/174397/mulyazh-videokamery-kupolnaya-1-krasnyy-led-migaet-pitanie-3aa/" TargetMode="External"/><Relationship Id="rId_hyperlink_1552" Type="http://schemas.openxmlformats.org/officeDocument/2006/relationships/hyperlink" Target="https://playdevice.ru/product/224886/mulyazh-videokamery-solnechnaya-panel-1-krasnyy-led-migaet-serebro/" TargetMode="External"/><Relationship Id="rId_hyperlink_1553" Type="http://schemas.openxmlformats.org/officeDocument/2006/relationships/hyperlink" Target="https://playdevice.ru/product/228857/antenna-komnatnaya-dlya-cifrovogo-tv-favorit-3-a2-dvb-t2-5v-aktivnaya-s-kabelem-usilitel-27db/" TargetMode="External"/><Relationship Id="rId_hyperlink_1554" Type="http://schemas.openxmlformats.org/officeDocument/2006/relationships/hyperlink" Target="https://playdevice.ru/product/167920/antenna-komnatnaya-teleskopicheskaya-mvdmv-rgb-618-tech-1063/" TargetMode="External"/><Relationship Id="rId_hyperlink_1555" Type="http://schemas.openxmlformats.org/officeDocument/2006/relationships/hyperlink" Target="https://playdevice.ru/product/220947/antenna-naruzhnaya-dlya-cifrovogo-tv-alfa-h111-01-dvb-t-passivnaya-usilenie-85db/" TargetMode="External"/><Relationship Id="rId_hyperlink_1556" Type="http://schemas.openxmlformats.org/officeDocument/2006/relationships/hyperlink" Target="https://playdevice.ru/product/219603/antenna-naruzhnaya-dmb-bas-1124-5v-dvina-14-aktivnaya/" TargetMode="External"/><Relationship Id="rId_hyperlink_1557" Type="http://schemas.openxmlformats.org/officeDocument/2006/relationships/hyperlink" Target="https://playdevice.ru/product/170160/antenna-naruzhnaya-dmv-zenit-20af-l-01120d-aktivnaya-usilenie-18-20-db-locus/" TargetMode="External"/><Relationship Id="rId_hyperlink_1558" Type="http://schemas.openxmlformats.org/officeDocument/2006/relationships/hyperlink" Target="https://playdevice.ru/product/125258/antenna-naruzhnaya-dmv-meridian-07-af-turbo-l-02507-dt-aktivnaya-usilenie-27-30-db-locus/" TargetMode="External"/><Relationship Id="rId_hyperlink_1559" Type="http://schemas.openxmlformats.org/officeDocument/2006/relationships/hyperlink" Target="https://playdevice.ru/product/223460/antenna-naruzhnaya-dmv-meridian-12-af-turbo-l-02512-dt-aktivnaya-usilenie-29-35-db-locus/" TargetMode="External"/><Relationship Id="rId_hyperlink_1560" Type="http://schemas.openxmlformats.org/officeDocument/2006/relationships/hyperlink" Target="https://playdevice.ru/product/149933/splitter-delitel-tv-h-3-f-razem-5-2050-mgc-cn-7072b/" TargetMode="External"/><Relationship Id="rId_hyperlink_1561" Type="http://schemas.openxmlformats.org/officeDocument/2006/relationships/hyperlink" Target="https://playdevice.ru/product/224225/kabel-antennyy-smartbuy-m-f-k-tv233-60-3m/" TargetMode="External"/><Relationship Id="rId_hyperlink_1562" Type="http://schemas.openxmlformats.org/officeDocument/2006/relationships/hyperlink" Target="https://playdevice.ru/product/224226/kabel-antennyy-smartbuy-m-f-k-tv235-50-5m/" TargetMode="External"/><Relationship Id="rId_hyperlink_1563" Type="http://schemas.openxmlformats.org/officeDocument/2006/relationships/hyperlink" Target="https://playdevice.ru/product/224222/kabel-antennyy-smartbuy-m-m-pryamoy-razem-k-tv111-18m/" TargetMode="External"/><Relationship Id="rId_hyperlink_1564" Type="http://schemas.openxmlformats.org/officeDocument/2006/relationships/hyperlink" Target="https://playdevice.ru/product/171687/blok-pitaniya-antennyy-12v-01a-shteker-tv-s-f-razemom-signal/" TargetMode="External"/><Relationship Id="rId_hyperlink_1565" Type="http://schemas.openxmlformats.org/officeDocument/2006/relationships/hyperlink" Target="https://playdevice.ru/product/169054/blok-pitaniya-antennyy-2-12v-01a-shteker-tv-s-regulyatorom-signal/" TargetMode="External"/><Relationship Id="rId_hyperlink_1566" Type="http://schemas.openxmlformats.org/officeDocument/2006/relationships/hyperlink" Target="https://playdevice.ru/product/242389/br-pristavka-dlya-cifrovogo-tv-resiver-dvb-t2-otau-t8000-wi-fi/" TargetMode="External"/><Relationship Id="rId_hyperlink_1567" Type="http://schemas.openxmlformats.org/officeDocument/2006/relationships/hyperlink" Target="https://playdevice.ru/product/242390/br-pristavka-dlya-cifrovogo-tv-resiver-dvb-t2-super-signal-t9999c-wi-fi/" TargetMode="External"/><Relationship Id="rId_hyperlink_1568" Type="http://schemas.openxmlformats.org/officeDocument/2006/relationships/hyperlink" Target="https://playdevice.ru/product/242387/br-pristavka-dlya-cifrovogo-tv-resiver-dvb-t2-yasin-t777/" TargetMode="External"/><Relationship Id="rId_hyperlink_1569" Type="http://schemas.openxmlformats.org/officeDocument/2006/relationships/hyperlink" Target="https://playdevice.ru/product/242391/br-pristavka-dlya-cifrovogo-tv-resiver-dvb-t2-yasin-t8000-wi-fi/" TargetMode="External"/><Relationship Id="rId_hyperlink_1570" Type="http://schemas.openxmlformats.org/officeDocument/2006/relationships/hyperlink" Target="https://playdevice.ru/product/242392/br-pristavka-dlya-cifrovogo-tv-resiver-dvb-t2-interaktiv-t100/" TargetMode="External"/><Relationship Id="rId_hyperlink_1571" Type="http://schemas.openxmlformats.org/officeDocument/2006/relationships/hyperlink" Target="https://playdevice.ru/product/242393/br-pristavka-dlya-cifrovogo-tv-resiver-dvb-t2-wifi-cxdigital-t9000pro-4k/" TargetMode="External"/><Relationship Id="rId_hyperlink_1572" Type="http://schemas.openxmlformats.org/officeDocument/2006/relationships/hyperlink" Target="https://playdevice.ru/product/231868/pristavka-dlya-cifrovogo-tv-resiver-dvb-t2-cadena-cdt-1791sb/" TargetMode="External"/><Relationship Id="rId_hyperlink_1573" Type="http://schemas.openxmlformats.org/officeDocument/2006/relationships/hyperlink" Target="https://playdevice.ru/product/239649/pristavka-dlya-cifrovogo-tv-resiver-dvb-t2-hd-beko-t5000c/" TargetMode="External"/><Relationship Id="rId_hyperlink_1574" Type="http://schemas.openxmlformats.org/officeDocument/2006/relationships/hyperlink" Target="https://playdevice.ru/product/167715/pristavka-dlya-cifrovogo-tv-resiver-dvb-t2-openbox-dvb-009-wi-fi/" TargetMode="External"/><Relationship Id="rId_hyperlink_1575" Type="http://schemas.openxmlformats.org/officeDocument/2006/relationships/hyperlink" Target="https://playdevice.ru/product/235376/pristavka-dlya-cifrovogo-tv-resiver-dvb-t2-super-signal-t9999c-wi-fi/" TargetMode="External"/><Relationship Id="rId_hyperlink_1576" Type="http://schemas.openxmlformats.org/officeDocument/2006/relationships/hyperlink" Target="https://playdevice.ru/product/239647/pristavka-dlya-cifrovogo-tv-resiver-dvb-t2-yasin-t777/" TargetMode="External"/><Relationship Id="rId_hyperlink_1577" Type="http://schemas.openxmlformats.org/officeDocument/2006/relationships/hyperlink" Target="https://playdevice.ru/product/239648/pristavka-dlya-cifrovogo-tv-resiver-orbita-hd-999c/" TargetMode="External"/><Relationship Id="rId_hyperlink_1578" Type="http://schemas.openxmlformats.org/officeDocument/2006/relationships/hyperlink" Target="https://playdevice.ru/product/176975/pristavka-dlya-cifrovogo-tv-resiver-orbita-hd999-169-dvb-t2t-hdmi-usb-20-mpeg-124-vc-1-h264-teletekst-subtitry-hd-pleer-1080i-20/" TargetMode="External"/><Relationship Id="rId_hyperlink_1579" Type="http://schemas.openxmlformats.org/officeDocument/2006/relationships/hyperlink" Target="https://playdevice.ru/product/233788/mashinka-dlya-strizhki-volos-afkas-nova-776/" TargetMode="External"/><Relationship Id="rId_hyperlink_1580" Type="http://schemas.openxmlformats.org/officeDocument/2006/relationships/hyperlink" Target="https://playdevice.ru/product/233789/mashinka-dlya-strizhki-volos-afkas-nova-779/" TargetMode="External"/><Relationship Id="rId_hyperlink_1581" Type="http://schemas.openxmlformats.org/officeDocument/2006/relationships/hyperlink" Target="https://playdevice.ru/product/233790/mashinka-dlya-strizhki-volos-afkas-nova-9821/" TargetMode="External"/><Relationship Id="rId_hyperlink_1582" Type="http://schemas.openxmlformats.org/officeDocument/2006/relationships/hyperlink" Target="https://playdevice.ru/product/229886/mashinka-dlya-strizhki-volos-cronier-cr-108/" TargetMode="External"/><Relationship Id="rId_hyperlink_1583" Type="http://schemas.openxmlformats.org/officeDocument/2006/relationships/hyperlink" Target="https://playdevice.ru/product/232451/mashinka-dlya-strizhki-volos-geemy-gm-6028/" TargetMode="External"/><Relationship Id="rId_hyperlink_1584" Type="http://schemas.openxmlformats.org/officeDocument/2006/relationships/hyperlink" Target="https://playdevice.ru/product/238192/mashinka-dlya-strizhki-volos-geemy-gm-6113/" TargetMode="External"/><Relationship Id="rId_hyperlink_1585" Type="http://schemas.openxmlformats.org/officeDocument/2006/relationships/hyperlink" Target="https://playdevice.ru/product/229035/mashinka-dlya-strizhki-volos-geemy-gm-806/" TargetMode="External"/><Relationship Id="rId_hyperlink_1586" Type="http://schemas.openxmlformats.org/officeDocument/2006/relationships/hyperlink" Target="https://playdevice.ru/product/233413/mashinka-dlya-strizhki-volos-geemy-gm-813/" TargetMode="External"/><Relationship Id="rId_hyperlink_1587" Type="http://schemas.openxmlformats.org/officeDocument/2006/relationships/hyperlink" Target="https://playdevice.ru/product/236526/mashinka-dlya-strizhki-volos-hair/" TargetMode="External"/><Relationship Id="rId_hyperlink_1588" Type="http://schemas.openxmlformats.org/officeDocument/2006/relationships/hyperlink" Target="https://playdevice.ru/product/178123/mashinka-dlya-strizhki-volos-masima-ms-6066/" TargetMode="External"/><Relationship Id="rId_hyperlink_1589" Type="http://schemas.openxmlformats.org/officeDocument/2006/relationships/hyperlink" Target="https://playdevice.ru/product/237229/mashinka-dlya-strizhki-volos-mz-9805/" TargetMode="External"/><Relationship Id="rId_hyperlink_1590" Type="http://schemas.openxmlformats.org/officeDocument/2006/relationships/hyperlink" Target="https://playdevice.ru/product/234302/mashinka-dlya-strizhki-volos-ns-216/" TargetMode="External"/><Relationship Id="rId_hyperlink_1591" Type="http://schemas.openxmlformats.org/officeDocument/2006/relationships/hyperlink" Target="https://playdevice.ru/product/220738/mashinka-dlya-strizhki-volos-progemei-gm-6010/" TargetMode="External"/><Relationship Id="rId_hyperlink_1592" Type="http://schemas.openxmlformats.org/officeDocument/2006/relationships/hyperlink" Target="https://playdevice.ru/product/237893/mashinka-dlya-strizhki-volos-progemei-gm-6032/" TargetMode="External"/><Relationship Id="rId_hyperlink_1593" Type="http://schemas.openxmlformats.org/officeDocument/2006/relationships/hyperlink" Target="https://playdevice.ru/product/235468/mashinka-dlya-strizhki-volos-progemei-gm-715/" TargetMode="External"/><Relationship Id="rId_hyperlink_1594" Type="http://schemas.openxmlformats.org/officeDocument/2006/relationships/hyperlink" Target="https://playdevice.ru/product/236078/mashinka-dlya-strizhki-volos-sokany-sk-4643/" TargetMode="External"/><Relationship Id="rId_hyperlink_1595" Type="http://schemas.openxmlformats.org/officeDocument/2006/relationships/hyperlink" Target="https://playdevice.ru/product/237227/mashinka-dlya-strizhki-volos-surker-sk-715/" TargetMode="External"/><Relationship Id="rId_hyperlink_1596" Type="http://schemas.openxmlformats.org/officeDocument/2006/relationships/hyperlink" Target="https://playdevice.ru/product/237228/mashinka-dlya-strizhki-volos-surker-sk-716/" TargetMode="External"/><Relationship Id="rId_hyperlink_1597" Type="http://schemas.openxmlformats.org/officeDocument/2006/relationships/hyperlink" Target="https://playdevice.ru/product/229624/mashinka-dlya-strizhki-volos-vgr-v-003/" TargetMode="External"/><Relationship Id="rId_hyperlink_1598" Type="http://schemas.openxmlformats.org/officeDocument/2006/relationships/hyperlink" Target="https://playdevice.ru/product/223126/mashinka-dlya-strizhki-volos-vgr-v-030/" TargetMode="External"/><Relationship Id="rId_hyperlink_1599" Type="http://schemas.openxmlformats.org/officeDocument/2006/relationships/hyperlink" Target="https://playdevice.ru/product/242173/mashinka-dlya-strizhki-volos-vgr-v-070/" TargetMode="External"/><Relationship Id="rId_hyperlink_1600" Type="http://schemas.openxmlformats.org/officeDocument/2006/relationships/hyperlink" Target="https://playdevice.ru/product/232507/mashinka-dlya-strizhki-volos-vgr-v-071/" TargetMode="External"/><Relationship Id="rId_hyperlink_1601" Type="http://schemas.openxmlformats.org/officeDocument/2006/relationships/hyperlink" Target="https://playdevice.ru/product/242180/mashinka-dlya-strizhki-volos-vgr-v-965/" TargetMode="External"/><Relationship Id="rId_hyperlink_1602" Type="http://schemas.openxmlformats.org/officeDocument/2006/relationships/hyperlink" Target="https://playdevice.ru/product/240065/mashinka-dlya-strizhki-volos-vgr-v-982/" TargetMode="External"/><Relationship Id="rId_hyperlink_1603" Type="http://schemas.openxmlformats.org/officeDocument/2006/relationships/hyperlink" Target="https://playdevice.ru/product/235467/mashinka-dlya-strizhki-volos-vintage-t9/" TargetMode="External"/><Relationship Id="rId_hyperlink_1604" Type="http://schemas.openxmlformats.org/officeDocument/2006/relationships/hyperlink" Target="https://playdevice.ru/product/237641/mashinka-dlya-strizhki-domashnih-zhivotnyh-so-svetodiodnym-indikatorom-37v/" TargetMode="External"/><Relationship Id="rId_hyperlink_1605" Type="http://schemas.openxmlformats.org/officeDocument/2006/relationships/hyperlink" Target="https://playdevice.ru/product/229260/mashinka-dlya-strizhki-yaromir-yar-703-setevoy-10vt/" TargetMode="External"/><Relationship Id="rId_hyperlink_1606" Type="http://schemas.openxmlformats.org/officeDocument/2006/relationships/hyperlink" Target="https://playdevice.ru/product/241262/mashinka-dlya-strizhki-trimmer-geemy-gm-573-3v1/" TargetMode="External"/><Relationship Id="rId_hyperlink_1607" Type="http://schemas.openxmlformats.org/officeDocument/2006/relationships/hyperlink" Target="https://playdevice.ru/product/227644/mashinka-dlya-strizhki-trimmer-geemy-gm-593-3v1/" TargetMode="External"/><Relationship Id="rId_hyperlink_1608" Type="http://schemas.openxmlformats.org/officeDocument/2006/relationships/hyperlink" Target="https://playdevice.ru/product/238214/mashinka-dlya-strizhki-trimmer-geemy-gm-683/" TargetMode="External"/><Relationship Id="rId_hyperlink_1609" Type="http://schemas.openxmlformats.org/officeDocument/2006/relationships/hyperlink" Target="https://playdevice.ru/product/224812/trimmer-geemy-gm-3105/" TargetMode="External"/><Relationship Id="rId_hyperlink_1610" Type="http://schemas.openxmlformats.org/officeDocument/2006/relationships/hyperlink" Target="https://playdevice.ru/product/242176/trimmer-geemy-gm-3138-2v1/" TargetMode="External"/><Relationship Id="rId_hyperlink_1611" Type="http://schemas.openxmlformats.org/officeDocument/2006/relationships/hyperlink" Target="https://playdevice.ru/product/242174/trimmer-geemy-gm-6129-3v1/" TargetMode="External"/><Relationship Id="rId_hyperlink_1612" Type="http://schemas.openxmlformats.org/officeDocument/2006/relationships/hyperlink" Target="https://playdevice.ru/product/227641/trimmer-geemy-gm-769/" TargetMode="External"/><Relationship Id="rId_hyperlink_1613" Type="http://schemas.openxmlformats.org/officeDocument/2006/relationships/hyperlink" Target="https://playdevice.ru/product/223115/trimmer-progeemy-gm-3110/" TargetMode="External"/><Relationship Id="rId_hyperlink_1614" Type="http://schemas.openxmlformats.org/officeDocument/2006/relationships/hyperlink" Target="https://playdevice.ru/product/240056/trimmer-progeemy-gm-3112-2v1/" TargetMode="External"/><Relationship Id="rId_hyperlink_1615" Type="http://schemas.openxmlformats.org/officeDocument/2006/relationships/hyperlink" Target="https://playdevice.ru/product/227642/trimmer-britva-4v1geemy-gm-3116/" TargetMode="External"/><Relationship Id="rId_hyperlink_1616" Type="http://schemas.openxmlformats.org/officeDocument/2006/relationships/hyperlink" Target="https://playdevice.ru/product/242177/elektrobritva-vgr-v-319/" TargetMode="External"/><Relationship Id="rId_hyperlink_1617" Type="http://schemas.openxmlformats.org/officeDocument/2006/relationships/hyperlink" Target="https://playdevice.ru/product/242178/elektrobritva-vgr-v-370/" TargetMode="External"/><Relationship Id="rId_hyperlink_1618" Type="http://schemas.openxmlformats.org/officeDocument/2006/relationships/hyperlink" Target="https://playdevice.ru/product/242179/elektrobritva-vgr-v-389/" TargetMode="External"/><Relationship Id="rId_hyperlink_1619" Type="http://schemas.openxmlformats.org/officeDocument/2006/relationships/hyperlink" Target="https://playdevice.ru/product/167964/elektrobritva-afka-tech-887/" TargetMode="External"/><Relationship Id="rId_hyperlink_1620" Type="http://schemas.openxmlformats.org/officeDocument/2006/relationships/hyperlink" Target="https://playdevice.ru/product/124501/elektrobritva-chaobo-rscw-9300/" TargetMode="External"/><Relationship Id="rId_hyperlink_1621" Type="http://schemas.openxmlformats.org/officeDocument/2006/relationships/hyperlink" Target="https://playdevice.ru/product/234492/elektrobritva-geemy-gm-7719/" TargetMode="External"/><Relationship Id="rId_hyperlink_1622" Type="http://schemas.openxmlformats.org/officeDocument/2006/relationships/hyperlink" Target="https://playdevice.ru/product/226221/elektrobritva-philip-6990/" TargetMode="External"/><Relationship Id="rId_hyperlink_1623" Type="http://schemas.openxmlformats.org/officeDocument/2006/relationships/hyperlink" Target="https://playdevice.ru/product/167880/elektrobritva-sportsman-sm-512-akkum/" TargetMode="External"/><Relationship Id="rId_hyperlink_1624" Type="http://schemas.openxmlformats.org/officeDocument/2006/relationships/hyperlink" Target="https://playdevice.ru/product/125730/elektrobritva-sportsman-sm-517-akkum/" TargetMode="External"/><Relationship Id="rId_hyperlink_1625" Type="http://schemas.openxmlformats.org/officeDocument/2006/relationships/hyperlink" Target="https://playdevice.ru/product/220354/elektrobritva-avitron-202a-akkumulyatornaya-dlya-suhogo-britya/" TargetMode="External"/><Relationship Id="rId_hyperlink_1626" Type="http://schemas.openxmlformats.org/officeDocument/2006/relationships/hyperlink" Target="https://playdevice.ru/product/216932/elektrobritva-avitron-301ac-akkumulyatorno-setevaya-dlya-suhogo-britya/" TargetMode="External"/><Relationship Id="rId_hyperlink_1627" Type="http://schemas.openxmlformats.org/officeDocument/2006/relationships/hyperlink" Target="https://playdevice.ru/product/125751/elektrobritva-agidel-16as-akkumulyatorno-setevaya-dlya-suhogo-britya/" TargetMode="External"/><Relationship Id="rId_hyperlink_1628" Type="http://schemas.openxmlformats.org/officeDocument/2006/relationships/hyperlink" Target="https://playdevice.ru/product/216933/elektrobritva-agidel-17as-akkumulyatorno-setevaya-dlya-suhogo-britya/" TargetMode="External"/><Relationship Id="rId_hyperlink_1629" Type="http://schemas.openxmlformats.org/officeDocument/2006/relationships/hyperlink" Target="https://playdevice.ru/product/239042/elektrobritva-agidel-19as-akkumulyatorno-setevaya/" TargetMode="External"/><Relationship Id="rId_hyperlink_1630" Type="http://schemas.openxmlformats.org/officeDocument/2006/relationships/hyperlink" Target="https://playdevice.ru/product/177539/elektrobritva-agidel-21-setevaya-dlya-suhogo-britya/" TargetMode="External"/><Relationship Id="rId_hyperlink_1631" Type="http://schemas.openxmlformats.org/officeDocument/2006/relationships/hyperlink" Target="https://playdevice.ru/product/216935/elektrobritva-agidel-22a-akkumulyatornaya/" TargetMode="External"/><Relationship Id="rId_hyperlink_1632" Type="http://schemas.openxmlformats.org/officeDocument/2006/relationships/hyperlink" Target="https://playdevice.ru/product/177540/elektrobritva-agidel-3s-setevaya-dlya-suhogo-britya/" TargetMode="External"/><Relationship Id="rId_hyperlink_1633" Type="http://schemas.openxmlformats.org/officeDocument/2006/relationships/hyperlink" Target="https://playdevice.ru/product/220416/elektrobritva-agidel-318s-setevaya-dlya-suhogo-britya/" TargetMode="External"/><Relationship Id="rId_hyperlink_1634" Type="http://schemas.openxmlformats.org/officeDocument/2006/relationships/hyperlink" Target="https://playdevice.ru/product/239669/obogrevatel-konvektornogo-tipa-remo-sb-15002-taksa-belyy-sdelano-v-rossii/" TargetMode="External"/><Relationship Id="rId_hyperlink_1635" Type="http://schemas.openxmlformats.org/officeDocument/2006/relationships/hyperlink" Target="https://playdevice.ru/product/237176/termometr-bannyy-ch-2-sauna-2154705sm/" TargetMode="External"/><Relationship Id="rId_hyperlink_1636" Type="http://schemas.openxmlformats.org/officeDocument/2006/relationships/hyperlink" Target="https://playdevice.ru/product/236045/termometr-okonnyy-ch-197a-565819/" TargetMode="External"/><Relationship Id="rId_hyperlink_1637" Type="http://schemas.openxmlformats.org/officeDocument/2006/relationships/hyperlink" Target="https://playdevice.ru/product/238317/termometr-okonnyy-ch-207b-bimetallicheskiy-kruglyy-757515sm/" TargetMode="External"/><Relationship Id="rId_hyperlink_1638" Type="http://schemas.openxmlformats.org/officeDocument/2006/relationships/hyperlink" Target="https://playdevice.ru/product/235170/termometr-okonnyy-ch3009-standart-50-50-na-lipuchke-205317sm/" TargetMode="External"/><Relationship Id="rId_hyperlink_1639" Type="http://schemas.openxmlformats.org/officeDocument/2006/relationships/hyperlink" Target="https://playdevice.ru/product/236044/termometr-okonnyy-na-kryuchke-bimetallicheskiy-kruglyy-cy-22-7507/" TargetMode="External"/><Relationship Id="rId_hyperlink_1640" Type="http://schemas.openxmlformats.org/officeDocument/2006/relationships/hyperlink" Target="https://playdevice.ru/product/149242/termometr-elektronnyy-ht-01-tpm-10-vynosnoy-datchik-dlina-provoda-1m/" TargetMode="External"/><Relationship Id="rId_hyperlink_1641" Type="http://schemas.openxmlformats.org/officeDocument/2006/relationships/hyperlink" Target="https://playdevice.ru/product/177953/termometr-elektronnyy-ht-01-black-1m-50110c1c-48x28x15mm/" TargetMode="External"/><Relationship Id="rId_hyperlink_1642" Type="http://schemas.openxmlformats.org/officeDocument/2006/relationships/hyperlink" Target="https://playdevice.ru/product/177954/termometr-elektronnyy-ht-01-black-dlina-provoda-2m-50110c1c-48x28x15mm/" TargetMode="External"/><Relationship Id="rId_hyperlink_1643" Type="http://schemas.openxmlformats.org/officeDocument/2006/relationships/hyperlink" Target="https://playdevice.ru/product/177955/termometr-elektronnyy-ht-01-black-dlina-provoda-3m-50110c1c-48x28x15mm/" TargetMode="External"/><Relationship Id="rId_hyperlink_1644" Type="http://schemas.openxmlformats.org/officeDocument/2006/relationships/hyperlink" Target="https://playdevice.ru/product/177957/termometr-elektronnyy-ht-01-white-dlina-provoda-1m-50110c1c-48x28x15mm/" TargetMode="External"/><Relationship Id="rId_hyperlink_1645" Type="http://schemas.openxmlformats.org/officeDocument/2006/relationships/hyperlink" Target="https://playdevice.ru/product/217372/termometr-elektronnyy-dlya-akvariumov-ot-hom09/" TargetMode="External"/><Relationship Id="rId_hyperlink_1646" Type="http://schemas.openxmlformats.org/officeDocument/2006/relationships/hyperlink" Target="https://playdevice.ru/product/237369/termometr-schup-cifrovoy-garin-tochnoe-izmerenie-ft-02-bl1/" TargetMode="External"/><Relationship Id="rId_hyperlink_1647" Type="http://schemas.openxmlformats.org/officeDocument/2006/relationships/hyperlink" Target="https://playdevice.ru/product/229821/uvlazhnitel-vozduha-01-chernyy/" TargetMode="External"/><Relationship Id="rId_hyperlink_1648" Type="http://schemas.openxmlformats.org/officeDocument/2006/relationships/hyperlink" Target="https://playdevice.ru/product/229820/uvlazhnitel-vozduha-01-belyy/" TargetMode="External"/><Relationship Id="rId_hyperlink_1649" Type="http://schemas.openxmlformats.org/officeDocument/2006/relationships/hyperlink" Target="https://playdevice.ru/product/238855/uvlazhnitel-vozduha-og-hom05-chernyy/" TargetMode="External"/><Relationship Id="rId_hyperlink_1650" Type="http://schemas.openxmlformats.org/officeDocument/2006/relationships/hyperlink" Target="https://playdevice.ru/product/233539/filtr-dlya-uvlazhnitelya-vozduha-5sht/" TargetMode="External"/><Relationship Id="rId_hyperlink_1651" Type="http://schemas.openxmlformats.org/officeDocument/2006/relationships/hyperlink" Target="https://playdevice.ru/product/240386/mashinka-dlya-udaleniya-katyshkov-2802/" TargetMode="External"/><Relationship Id="rId_hyperlink_1652" Type="http://schemas.openxmlformats.org/officeDocument/2006/relationships/hyperlink" Target="https://playdevice.ru/product/224874/mashinka-dlya-udaleniya-katyshkov-hualing-hl-677/" TargetMode="External"/><Relationship Id="rId_hyperlink_1653" Type="http://schemas.openxmlformats.org/officeDocument/2006/relationships/hyperlink" Target="https://playdevice.ru/product/241098/mashinka-dlya-udaleniya-katyshkov-target-brown-br-1786/" TargetMode="External"/><Relationship Id="rId_hyperlink_1654" Type="http://schemas.openxmlformats.org/officeDocument/2006/relationships/hyperlink" Target="https://playdevice.ru/product/232487/mashinka-dlya-udaleniya-katyshkov-waken-wk-101/" TargetMode="External"/><Relationship Id="rId_hyperlink_1655" Type="http://schemas.openxmlformats.org/officeDocument/2006/relationships/hyperlink" Target="https://playdevice.ru/product/234442/taymer-sekundomer-ot-hom21-siniy/" TargetMode="External"/><Relationship Id="rId_hyperlink_1656" Type="http://schemas.openxmlformats.org/officeDocument/2006/relationships/hyperlink" Target="https://playdevice.ru/product/233270/taymer-sekundomer-ot-hom22-belyy/" TargetMode="External"/><Relationship Id="rId_hyperlink_1657" Type="http://schemas.openxmlformats.org/officeDocument/2006/relationships/hyperlink" Target="https://playdevice.ru/product/238116/taymer-garin-kt-02-elektronnyy/" TargetMode="External"/><Relationship Id="rId_hyperlink_1658" Type="http://schemas.openxmlformats.org/officeDocument/2006/relationships/hyperlink" Target="https://playdevice.ru/product/133102/chasy-kvarcevye-s-bolshim-zelenym-ciferblatom-na-rezinovom-remeshke-/" TargetMode="External"/><Relationship Id="rId_hyperlink_1659" Type="http://schemas.openxmlformats.org/officeDocument/2006/relationships/hyperlink" Target="https://playdevice.ru/product/168585/chasy-naruchnye-lang-di-cifra-22-remeshok-isk-zamsha-seryy-1630449-soi/" TargetMode="External"/><Relationship Id="rId_hyperlink_1660" Type="http://schemas.openxmlformats.org/officeDocument/2006/relationships/hyperlink" Target="https://playdevice.ru/product/221962/chasy-naruchnye-skmei-1407-serebro-zhenskie/" TargetMode="External"/><Relationship Id="rId_hyperlink_1661" Type="http://schemas.openxmlformats.org/officeDocument/2006/relationships/hyperlink" Target="https://playdevice.ru/product/221966/chasy-naruchnye-skmei-1409-serebro-zhenskie/" TargetMode="External"/><Relationship Id="rId_hyperlink_1662" Type="http://schemas.openxmlformats.org/officeDocument/2006/relationships/hyperlink" Target="https://playdevice.ru/product/224905/chasy-naruchnye-skmei-1521/" TargetMode="External"/><Relationship Id="rId_hyperlink_1663" Type="http://schemas.openxmlformats.org/officeDocument/2006/relationships/hyperlink" Target="https://playdevice.ru/product/152123/chasy-naruchnye-zhenskie-elektronnye-s-silikonovym-remeshkom-chernye-839100-soi/" TargetMode="External"/><Relationship Id="rId_hyperlink_1664" Type="http://schemas.openxmlformats.org/officeDocument/2006/relationships/hyperlink" Target="https://playdevice.ru/product/135775/chasy-naruchnye-braslet-detskie-silikonovyy-remeshok-cveta-v-assor-/" TargetMode="External"/><Relationship Id="rId_hyperlink_1665" Type="http://schemas.openxmlformats.org/officeDocument/2006/relationships/hyperlink" Target="https://playdevice.ru/product/123531/chasy-elektronnye-naruchnye-zhenskie-s-silikbrasletomvosmiugolnyebelye839140-si/" TargetMode="External"/><Relationship Id="rId_hyperlink_1666" Type="http://schemas.openxmlformats.org/officeDocument/2006/relationships/hyperlink" Target="https://playdevice.ru/product/123529/chasy-elektronnye-naruchnye-zhenskie-s-silikbrasletomciferblat-kruglyy-839138-si/" TargetMode="External"/><Relationship Id="rId_hyperlink_1667" Type="http://schemas.openxmlformats.org/officeDocument/2006/relationships/hyperlink" Target="https://playdevice.ru/product/153799/chasy-elektronnye-naruchnye-zhenskie-s-silikremeshkom-ciferblat-belyy-neobychnoy-formy-belye-839136-si/" TargetMode="External"/><Relationship Id="rId_hyperlink_1668" Type="http://schemas.openxmlformats.org/officeDocument/2006/relationships/hyperlink" Target="https://playdevice.ru/product/153800/chasy-elektronnye-naruchnye-zhenskie-s-silikremeshkom-ciferblat-belyy-neobychnoy-formy-fioletovye-839137-si/" TargetMode="External"/><Relationship Id="rId_hyperlink_1669" Type="http://schemas.openxmlformats.org/officeDocument/2006/relationships/hyperlink" Target="https://playdevice.ru/product/153794/chasy-elektronnye-naruchnye-zhenskie-s-silikremeshkom-ciferblat-kruglyy-obodok-s-davleniem-belye-839129-si/" TargetMode="External"/><Relationship Id="rId_hyperlink_1670" Type="http://schemas.openxmlformats.org/officeDocument/2006/relationships/hyperlink" Target="https://playdevice.ru/product/153796/chasy-elektronnye-naruchnye-zhenskie-s-silikremeshkom-ciferblat-hrom-krasnye-839133-si/" TargetMode="External"/><Relationship Id="rId_hyperlink_1671" Type="http://schemas.openxmlformats.org/officeDocument/2006/relationships/hyperlink" Target="https://playdevice.ru/product/123524/chasy-elektronnye-naruchnye-zhenskie-s-silikremeshkombudilniksekundomerdata-839111-si/" TargetMode="External"/><Relationship Id="rId_hyperlink_1672" Type="http://schemas.openxmlformats.org/officeDocument/2006/relationships/hyperlink" Target="https://playdevice.ru/product/123526/chasy-elektronnye-naruchnye-zhenskie-s-silikremeshkombudilniksekundomerdata-839117-si/" TargetMode="External"/><Relationship Id="rId_hyperlink_1673" Type="http://schemas.openxmlformats.org/officeDocument/2006/relationships/hyperlink" Target="https://playdevice.ru/product/123527/chasy-elektronnye-naruchnye-zhenskie-s-silikremeshkombudilniksekundomerdata-839118-si/" TargetMode="External"/><Relationship Id="rId_hyperlink_1674" Type="http://schemas.openxmlformats.org/officeDocument/2006/relationships/hyperlink" Target="https://playdevice.ru/product/123525/chasy-elektronnye-naruchnye-zhenskie-s-silikremeshkomciferblat-kruglyyobodok-s-deleniemchernye-839130-si/" TargetMode="External"/><Relationship Id="rId_hyperlink_1675" Type="http://schemas.openxmlformats.org/officeDocument/2006/relationships/hyperlink" Target="https://playdevice.ru/product/233826/pezozazhigalka-energy-jzdd-25-vg-chernaya-157791/" TargetMode="External"/><Relationship Id="rId_hyperlink_1676" Type="http://schemas.openxmlformats.org/officeDocument/2006/relationships/hyperlink" Target="https://playdevice.ru/product/166971/kipyatilnik-elektricheskiy-05-kvt-hj-116/" TargetMode="External"/><Relationship Id="rId_hyperlink_1677" Type="http://schemas.openxmlformats.org/officeDocument/2006/relationships/hyperlink" Target="https://playdevice.ru/product/222159/kipyatilnik-elektricheskiy-05-kvt-hj-138-zheltyy/" TargetMode="External"/><Relationship Id="rId_hyperlink_1678" Type="http://schemas.openxmlformats.org/officeDocument/2006/relationships/hyperlink" Target="https://playdevice.ru/product/241076/termobutylka-flyazhka-metallicheskaya-500ml-cvetnaya-16405-16/" TargetMode="External"/><Relationship Id="rId_hyperlink_1679" Type="http://schemas.openxmlformats.org/officeDocument/2006/relationships/hyperlink" Target="https://playdevice.ru/product/241070/termokruzhka-metallicheskaya-450ml-s-metallicheskoy-kryshkoy-plastikovaya-ruchka-16405-31/" TargetMode="External"/><Relationship Id="rId_hyperlink_1680" Type="http://schemas.openxmlformats.org/officeDocument/2006/relationships/hyperlink" Target="https://playdevice.ru/product/241072/termokruzhka-metallicheskaya-450ml-s-plastikovoy-kryshkoy-cvetnaya-16405-30/" TargetMode="External"/><Relationship Id="rId_hyperlink_1681" Type="http://schemas.openxmlformats.org/officeDocument/2006/relationships/hyperlink" Target="https://playdevice.ru/product/241071/termokruzhka-metallicheskaya-450ml-s-plastikovoy-kryshkoy16405-23/" TargetMode="External"/><Relationship Id="rId_hyperlink_1682" Type="http://schemas.openxmlformats.org/officeDocument/2006/relationships/hyperlink" Target="https://playdevice.ru/product/179000/geympad-besprovodnoy-defender-game-master-wireless-do-10-metrov-2-dzhoystika-10-knopok-dlya-pc/" TargetMode="External"/><Relationship Id="rId_hyperlink_1683" Type="http://schemas.openxmlformats.org/officeDocument/2006/relationships/hyperlink" Target="https://playdevice.ru/product/171002/geympad-provodnoy-defender-game-master-g2-13-knopok-dlya-pc/" TargetMode="External"/><Relationship Id="rId_hyperlink_1684" Type="http://schemas.openxmlformats.org/officeDocument/2006/relationships/hyperlink" Target="https://playdevice.ru/product/142056/geympad-provodnoy-defender-vortex-13-knopok-usb-chernyy-dlya-pc/" TargetMode="External"/><Relationship Id="rId_hyperlink_1685" Type="http://schemas.openxmlformats.org/officeDocument/2006/relationships/hyperlink" Target="https://playdevice.ru/product/167141/geympad-provodnoy-defender-zoom-usb-xinput-10-knopok-2-stika-dlya-pc/" TargetMode="External"/><Relationship Id="rId_hyperlink_1686" Type="http://schemas.openxmlformats.org/officeDocument/2006/relationships/hyperlink" Target="https://playdevice.ru/product/123739/geympad-provodnoy-dialog-gp-a01-action-10-knopok-usb-chernyy-dlya-pc/" TargetMode="External"/><Relationship Id="rId_hyperlink_1687" Type="http://schemas.openxmlformats.org/officeDocument/2006/relationships/hyperlink" Target="https://playdevice.ru/product/123740/geympad-provodnoy-dialog-gp-a11-action-vibraciya-12-knopok-usb-chernyy-dlya-pc/" TargetMode="External"/><Relationship Id="rId_hyperlink_1688" Type="http://schemas.openxmlformats.org/officeDocument/2006/relationships/hyperlink" Target="https://playdevice.ru/product/159116/geympad-provodnoy-dialog-gp-a13-action-vibraciya-12-knopok-usb-cherno-krasnyy-dlya-pc/" TargetMode="External"/><Relationship Id="rId_hyperlink_1689" Type="http://schemas.openxmlformats.org/officeDocument/2006/relationships/hyperlink" Target="https://playdevice.ru/product/159118/geympad-provodnoy-dialog-gp-a15-action-vibraciya-12-knopok-usb-cherno-krasnyy-dlya-pc/" TargetMode="External"/><Relationship Id="rId_hyperlink_1690" Type="http://schemas.openxmlformats.org/officeDocument/2006/relationships/hyperlink" Target="https://playdevice.ru/product/154360/dzhoystik-provodnoy-black-warrior-bw-211-sky-warrior-v1-vibration-dlya-pc/" TargetMode="External"/><Relationship Id="rId_hyperlink_1691" Type="http://schemas.openxmlformats.org/officeDocument/2006/relationships/hyperlink" Target="https://playdevice.ru/product/169768/dzhoystik-dlya-dendi-forma-sega-15pin/" TargetMode="External"/><Relationship Id="rId_hyperlink_1692" Type="http://schemas.openxmlformats.org/officeDocument/2006/relationships/hyperlink" Target="https://playdevice.ru/product/233679/dzhoystik-dlya-dendi-forma-sega-15pin-seryy/" TargetMode="External"/><Relationship Id="rId_hyperlink_1693" Type="http://schemas.openxmlformats.org/officeDocument/2006/relationships/hyperlink" Target="https://playdevice.ru/product/169769/dzhoystik-dlya-dendi-forma-sega-9pin-chernyy/" TargetMode="External"/><Relationship Id="rId_hyperlink_1694" Type="http://schemas.openxmlformats.org/officeDocument/2006/relationships/hyperlink" Target="https://playdevice.ru/product/224432/dzhoystik-dlya-dendi-retro-genesis-besprovodnoy-p1/" TargetMode="External"/><Relationship Id="rId_hyperlink_1695" Type="http://schemas.openxmlformats.org/officeDocument/2006/relationships/hyperlink" Target="https://playdevice.ru/product/169767/dzhoystik-dlya-dendi-klassicheskiy-9pin-g1/" TargetMode="External"/><Relationship Id="rId_hyperlink_1696" Type="http://schemas.openxmlformats.org/officeDocument/2006/relationships/hyperlink" Target="https://playdevice.ru/product/230737/dzhoystik-dlya-dendi-klassicheskiy-9pin-chernyy/" TargetMode="External"/><Relationship Id="rId_hyperlink_1697" Type="http://schemas.openxmlformats.org/officeDocument/2006/relationships/hyperlink" Target="https://playdevice.ru/product/125952/dzhoystik-dlya-dendi-rogatyy-15pin/" TargetMode="External"/><Relationship Id="rId_hyperlink_1698" Type="http://schemas.openxmlformats.org/officeDocument/2006/relationships/hyperlink" Target="https://playdevice.ru/product/125951/dzhoystik-dlya-dendi-rogatyy-9pin/" TargetMode="External"/><Relationship Id="rId_hyperlink_1699" Type="http://schemas.openxmlformats.org/officeDocument/2006/relationships/hyperlink" Target="https://playdevice.ru/product/175472/kabel-antennyy-rf-dlya-dendi-15-metra/" TargetMode="External"/><Relationship Id="rId_hyperlink_1700" Type="http://schemas.openxmlformats.org/officeDocument/2006/relationships/hyperlink" Target="https://playdevice.ru/product/229718/akkumulyator-dlya-geympada-xbox-one-s-400mah-tyx-561-belyy/" TargetMode="External"/><Relationship Id="rId_hyperlink_1701" Type="http://schemas.openxmlformats.org/officeDocument/2006/relationships/hyperlink" Target="https://playdevice.ru/product/232729/akkumulyator-dlya-geympada-xbox-one-s-400mah-tyx-561s-chernyy/" TargetMode="External"/><Relationship Id="rId_hyperlink_1702" Type="http://schemas.openxmlformats.org/officeDocument/2006/relationships/hyperlink" Target="https://playdevice.ru/product/225362/zaryadnaya-stanciya-dlya-x-box-one-hbx-002-iplay/" TargetMode="External"/><Relationship Id="rId_hyperlink_1703" Type="http://schemas.openxmlformats.org/officeDocument/2006/relationships/hyperlink" Target="https://playdevice.ru/product/225361/zaryadnaya-stanciya-dlya-x-box-one-x1002-oivo/" TargetMode="External"/><Relationship Id="rId_hyperlink_1704" Type="http://schemas.openxmlformats.org/officeDocument/2006/relationships/hyperlink" Target="https://playdevice.ru/product/223286/zaryadnaya-stanciya-dlya-geympadov-x-box-dual-charging-dock-iv-x1002-oivo/" TargetMode="External"/><Relationship Id="rId_hyperlink_1705" Type="http://schemas.openxmlformats.org/officeDocument/2006/relationships/hyperlink" Target="https://playdevice.ru/product/227725/setevoy-adapter-dlya-xbox-360-ac-adapter-kinect/" TargetMode="External"/><Relationship Id="rId_hyperlink_1706" Type="http://schemas.openxmlformats.org/officeDocument/2006/relationships/hyperlink" Target="https://playdevice.ru/product/221544/setevoy-adapter-dlya-xbox-360-fat/" TargetMode="External"/><Relationship Id="rId_hyperlink_1707" Type="http://schemas.openxmlformats.org/officeDocument/2006/relationships/hyperlink" Target="https://playdevice.ru/product/226786/chehol-zaschitnyy-dlya-xbox-one-s-silicone-case-blue/" TargetMode="External"/><Relationship Id="rId_hyperlink_1708" Type="http://schemas.openxmlformats.org/officeDocument/2006/relationships/hyperlink" Target="https://playdevice.ru/product/226787/chehol-zaschitnyy-dlya-xbox-one-s-silicone-case-pink/" TargetMode="External"/><Relationship Id="rId_hyperlink_1709" Type="http://schemas.openxmlformats.org/officeDocument/2006/relationships/hyperlink" Target="https://playdevice.ru/product/226788/chehol-zaschitnyy-dlya-xbox-one-s-silicone-case-white/" TargetMode="External"/><Relationship Id="rId_hyperlink_1710" Type="http://schemas.openxmlformats.org/officeDocument/2006/relationships/hyperlink" Target="https://playdevice.ru/product/227218/geympad-besprovodnoy-do-3-metrov-15-knopok-2-stika-dlya-xbox-360-s-resiverom-for-windows/" TargetMode="External"/><Relationship Id="rId_hyperlink_1711" Type="http://schemas.openxmlformats.org/officeDocument/2006/relationships/hyperlink" Target="https://playdevice.ru/product/177568/geympad-besprovodnoy-do-3-metrov-15-knopok-2-stika-dlya-xbox-360-chernyy/" TargetMode="External"/><Relationship Id="rId_hyperlink_1712" Type="http://schemas.openxmlformats.org/officeDocument/2006/relationships/hyperlink" Target="https://playdevice.ru/product/238866/geympad-provodnoy-17-metra-obratnaya-svyaz-15-knopok-2-stika-dlya-xbox-360-i-pc-hrom-chernyy/" TargetMode="External"/><Relationship Id="rId_hyperlink_1713" Type="http://schemas.openxmlformats.org/officeDocument/2006/relationships/hyperlink" Target="https://playdevice.ru/product/231771/geympad-provodnoy-dlya-ps3x-box-onepc-n-1-biryuza/" TargetMode="External"/><Relationship Id="rId_hyperlink_1714" Type="http://schemas.openxmlformats.org/officeDocument/2006/relationships/hyperlink" Target="https://playdevice.ru/product/238865/geympad-provodnoy-dlya-xbox-360-chernyy-52a-00003-krasnaya-korobka/" TargetMode="External"/><Relationship Id="rId_hyperlink_1715" Type="http://schemas.openxmlformats.org/officeDocument/2006/relationships/hyperlink" Target="https://playdevice.ru/product/222519/akkumulyator-dlya-geympada-ps3-1800mah/" TargetMode="External"/><Relationship Id="rId_hyperlink_1716" Type="http://schemas.openxmlformats.org/officeDocument/2006/relationships/hyperlink" Target="https://playdevice.ru/product/228497/zaryadnaya-stanciya-dlya-geympada-ps5-dobe-tp5-0537b/" TargetMode="External"/><Relationship Id="rId_hyperlink_1717" Type="http://schemas.openxmlformats.org/officeDocument/2006/relationships/hyperlink" Target="https://playdevice.ru/product/221894/zaryadnaya-stanciya-dlya-geympadov-ps4-dobe-tp4-002-chernaya/" TargetMode="External"/><Relationship Id="rId_hyperlink_1718" Type="http://schemas.openxmlformats.org/officeDocument/2006/relationships/hyperlink" Target="https://playdevice.ru/product/169771/kabel-rca-15-metra-dlya-ps1ps2ps3/" TargetMode="External"/><Relationship Id="rId_hyperlink_1719" Type="http://schemas.openxmlformats.org/officeDocument/2006/relationships/hyperlink" Target="https://playdevice.ru/product/178098/kabel-komponentnyy-dlya-ps2ps3/" TargetMode="External"/><Relationship Id="rId_hyperlink_1720" Type="http://schemas.openxmlformats.org/officeDocument/2006/relationships/hyperlink" Target="https://playdevice.ru/product/178182/nakladki-na-stiki-cveta-v-assortimente/" TargetMode="External"/><Relationship Id="rId_hyperlink_1721" Type="http://schemas.openxmlformats.org/officeDocument/2006/relationships/hyperlink" Target="https://playdevice.ru/product/167866/setevoy-adapter-dlya-psp-100020003000/" TargetMode="External"/><Relationship Id="rId_hyperlink_1722" Type="http://schemas.openxmlformats.org/officeDocument/2006/relationships/hyperlink" Target="https://playdevice.ru/product/223283/chehol-zaschitnyy-dlya-ps4-silicon-case-for-controller-blue/" TargetMode="External"/><Relationship Id="rId_hyperlink_1723" Type="http://schemas.openxmlformats.org/officeDocument/2006/relationships/hyperlink" Target="https://playdevice.ru/product/167851/chehol-zaschitnyy-dlya-ps4-silicon-case-for-controller-camuflage-blackgreen/" TargetMode="External"/><Relationship Id="rId_hyperlink_1724" Type="http://schemas.openxmlformats.org/officeDocument/2006/relationships/hyperlink" Target="https://playdevice.ru/product/224437/chehol-zaschitnyy-dlya-ps4-silicon-case-for-controller-gray/" TargetMode="External"/><Relationship Id="rId_hyperlink_1725" Type="http://schemas.openxmlformats.org/officeDocument/2006/relationships/hyperlink" Target="https://playdevice.ru/product/224438/chehol-zaschitnyy-dlya-ps4-silicon-case-for-controller-green/" TargetMode="External"/><Relationship Id="rId_hyperlink_1726" Type="http://schemas.openxmlformats.org/officeDocument/2006/relationships/hyperlink" Target="https://playdevice.ru/product/227735/chehol-zaschitnyy-dlya-ps4-silicon-case-for-controller-light-blue/" TargetMode="External"/><Relationship Id="rId_hyperlink_1727" Type="http://schemas.openxmlformats.org/officeDocument/2006/relationships/hyperlink" Target="https://playdevice.ru/product/225768/chehol-zaschitnyy-dlya-ps4-silicon-case-for-controller-non-slip-black-green/" TargetMode="External"/><Relationship Id="rId_hyperlink_1728" Type="http://schemas.openxmlformats.org/officeDocument/2006/relationships/hyperlink" Target="https://playdevice.ru/product/225770/chehol-zaschitnyy-dlya-ps4-silicon-case-for-controller-non-slip-black-white/" TargetMode="External"/><Relationship Id="rId_hyperlink_1729" Type="http://schemas.openxmlformats.org/officeDocument/2006/relationships/hyperlink" Target="https://playdevice.ru/product/225771/chehol-zaschitnyy-dlya-ps4-silicon-case-for-controller-non-slip-black-yellow/" TargetMode="External"/><Relationship Id="rId_hyperlink_1730" Type="http://schemas.openxmlformats.org/officeDocument/2006/relationships/hyperlink" Target="https://playdevice.ru/product/224440/chehol-zaschitnyy-dlya-ps4-silicon-case-for-controller-yellow/" TargetMode="External"/><Relationship Id="rId_hyperlink_1731" Type="http://schemas.openxmlformats.org/officeDocument/2006/relationships/hyperlink" Target="https://playdevice.ru/product/224439/chehol-zaschitnyy-dlya-ps4-silicon-case-for-controller-prozrachnyy/" TargetMode="External"/><Relationship Id="rId_hyperlink_1732" Type="http://schemas.openxmlformats.org/officeDocument/2006/relationships/hyperlink" Target="https://playdevice.ru/product/232073/geympad-besprovodnoy-dlya-pcps2-dvtech-js86-shock-laser/" TargetMode="External"/><Relationship Id="rId_hyperlink_1733" Type="http://schemas.openxmlformats.org/officeDocument/2006/relationships/hyperlink" Target="https://playdevice.ru/product/222878/geympad-besprovodnoy-dlya-ps3-belyy/" TargetMode="External"/><Relationship Id="rId_hyperlink_1734" Type="http://schemas.openxmlformats.org/officeDocument/2006/relationships/hyperlink" Target="https://playdevice.ru/product/222520/geympad-besprovodnoy-dlya-ps3-krasnyy/" TargetMode="External"/><Relationship Id="rId_hyperlink_1735" Type="http://schemas.openxmlformats.org/officeDocument/2006/relationships/hyperlink" Target="https://playdevice.ru/product/219545/geympad-besprovodnoy-dlya-ps3-seryy/" TargetMode="External"/><Relationship Id="rId_hyperlink_1736" Type="http://schemas.openxmlformats.org/officeDocument/2006/relationships/hyperlink" Target="https://playdevice.ru/product/238864/geympad-besprovodnoy-dlya-ps3-siniy/" TargetMode="External"/><Relationship Id="rId_hyperlink_1737" Type="http://schemas.openxmlformats.org/officeDocument/2006/relationships/hyperlink" Target="https://playdevice.ru/product/221843/geympad-besprovodnoy-dlya-ps3-haki/" TargetMode="External"/><Relationship Id="rId_hyperlink_1738" Type="http://schemas.openxmlformats.org/officeDocument/2006/relationships/hyperlink" Target="https://playdevice.ru/product/219853/geympad-besprovodnoy-dlya-ps3-chernyy/" TargetMode="External"/><Relationship Id="rId_hyperlink_1739" Type="http://schemas.openxmlformats.org/officeDocument/2006/relationships/hyperlink" Target="https://playdevice.ru/product/152267/geympad-besprovodnoy-orbita-169-bluetooth-15-knopok-2-stika-vibraciya-dlya-ps3-ot-pcg02/" TargetMode="External"/><Relationship Id="rId_hyperlink_1740" Type="http://schemas.openxmlformats.org/officeDocument/2006/relationships/hyperlink" Target="https://playdevice.ru/product/224388/geympad-besprovodnoy-orbita-169-bluetooth-15-knopok-2-stika-vibraciya-dlya-ps3-ot-pcg02-belyy/" TargetMode="External"/><Relationship Id="rId_hyperlink_1741" Type="http://schemas.openxmlformats.org/officeDocument/2006/relationships/hyperlink" Target="https://playdevice.ru/product/224389/geympad-besprovodnoy-orbita-169-bluetooth-15-knopok-2-stika-vibraciya-dlya-ps3-ot-pcg02-zoloto/" TargetMode="External"/><Relationship Id="rId_hyperlink_1742" Type="http://schemas.openxmlformats.org/officeDocument/2006/relationships/hyperlink" Target="https://playdevice.ru/product/224392/geympad-besprovodnoy-orbita-169-bluetooth-15-knopok-2-stika-vibraciya-dlya-ps3-ot-pcg02-serebro/" TargetMode="External"/><Relationship Id="rId_hyperlink_1743" Type="http://schemas.openxmlformats.org/officeDocument/2006/relationships/hyperlink" Target="https://playdevice.ru/product/224393/geympad-besprovodnoy-orbita-169-bluetooth-15-knopok-2-stika-vibraciya-dlya-ps3-ot-pcg02-siniy/" TargetMode="External"/><Relationship Id="rId_hyperlink_1744" Type="http://schemas.openxmlformats.org/officeDocument/2006/relationships/hyperlink" Target="https://playdevice.ru/product/240443/geympad-besprovodnoy-orbita-bluetooth-vibraciya-dlya-ps3androidios-ospcg21/" TargetMode="External"/><Relationship Id="rId_hyperlink_1745" Type="http://schemas.openxmlformats.org/officeDocument/2006/relationships/hyperlink" Target="https://playdevice.ru/product/159120/geympad-provodnoy-universalnyy-dialog-gp-a17-action-vibraciya-12-knopok-ps3pc-chernyy/" TargetMode="External"/><Relationship Id="rId_hyperlink_1746" Type="http://schemas.openxmlformats.org/officeDocument/2006/relationships/hyperlink" Target="https://playdevice.ru/product/242142/geympad-h3-besprovodnoy-dlya-telefonov-c-kronshteynom-micro/" TargetMode="External"/><Relationship Id="rId_hyperlink_1747" Type="http://schemas.openxmlformats.org/officeDocument/2006/relationships/hyperlink" Target="https://playdevice.ru/product/237413/geympad-besprovodnoy-bluetooth-15-knopok-2-stika-vibraciya-dlya-ps4-pc-android-ios-ot-pcg12-krasnyy/" TargetMode="External"/><Relationship Id="rId_hyperlink_1748" Type="http://schemas.openxmlformats.org/officeDocument/2006/relationships/hyperlink" Target="https://playdevice.ru/product/237412/geympad-besprovodnoy-bluetooth-15-knopok-2-stika-vibraciya-dlya-ps4-pc-android-ios-ot-pcg12-siniy/" TargetMode="External"/><Relationship Id="rId_hyperlink_1749" Type="http://schemas.openxmlformats.org/officeDocument/2006/relationships/hyperlink" Target="https://playdevice.ru/product/219952/geympad-besprovodnoy-dlya-ps4-wireless-v2-siniy/" TargetMode="External"/><Relationship Id="rId_hyperlink_1750" Type="http://schemas.openxmlformats.org/officeDocument/2006/relationships/hyperlink" Target="https://playdevice.ru/product/219855/geympad-besprovodnoy-dlya-ps4-wireless-v2-chernyy/" TargetMode="External"/><Relationship Id="rId_hyperlink_1751" Type="http://schemas.openxmlformats.org/officeDocument/2006/relationships/hyperlink" Target="https://playdevice.ru/product/167850/geympad-besprovodnoy-dlya-ps4-bez-upakovki-chernyy/" TargetMode="External"/><Relationship Id="rId_hyperlink_1752" Type="http://schemas.openxmlformats.org/officeDocument/2006/relationships/hyperlink" Target="https://playdevice.ru/product/237414/geympad-provodnoy-15-knopok-2-stika-vibraciya-dlya-ps4-pc-ot-pcg13-belyy/" TargetMode="External"/><Relationship Id="rId_hyperlink_1753" Type="http://schemas.openxmlformats.org/officeDocument/2006/relationships/hyperlink" Target="https://playdevice.ru/product/239789/geympad-provodnoy-15-knopok-2-stika-vibraciya-dlya-ps4-pc-ot-pcg13-siniy/" TargetMode="External"/><Relationship Id="rId_hyperlink_1754" Type="http://schemas.openxmlformats.org/officeDocument/2006/relationships/hyperlink" Target="https://playdevice.ru/product/219461/blok-pitaniya-10v-1a-dlya-dendi-i-sega-chernyy/" TargetMode="External"/><Relationship Id="rId_hyperlink_1755" Type="http://schemas.openxmlformats.org/officeDocument/2006/relationships/hyperlink" Target="https://playdevice.ru/product/171992/blok-pitaniya-10v-1000ma-dlya-dendi-i-segi-obratnaya-polyarnost-shteker-55x25mm-1010/" TargetMode="External"/><Relationship Id="rId_hyperlink_1756" Type="http://schemas.openxmlformats.org/officeDocument/2006/relationships/hyperlink" Target="https://playdevice.ru/product/232048/blok-pitaniya-5v-dlya-dendi-i-segi-obratnaya-polyarnost-55h25mm/" TargetMode="External"/><Relationship Id="rId_hyperlink_1757" Type="http://schemas.openxmlformats.org/officeDocument/2006/relationships/hyperlink" Target="https://playdevice.ru/product/235079/blok-pitaniya-5v-dlya-segi-hamy-55h21mm/" TargetMode="External"/><Relationship Id="rId_hyperlink_1758" Type="http://schemas.openxmlformats.org/officeDocument/2006/relationships/hyperlink" Target="https://playdevice.ru/product/238982/geympad-besprovodnoy-defender-blade-bluetooth-42-tv-dlya-android/" TargetMode="External"/><Relationship Id="rId_hyperlink_1759" Type="http://schemas.openxmlformats.org/officeDocument/2006/relationships/hyperlink" Target="https://playdevice.ru/product/219605/geympad-besprovodnoy-defender-blast-bluetooth-30-do-7-metrov-dlya-android/" TargetMode="External"/><Relationship Id="rId_hyperlink_1760" Type="http://schemas.openxmlformats.org/officeDocument/2006/relationships/hyperlink" Target="https://playdevice.ru/product/219602/geympad-besprovodnoy-defender-h7-do-10-metrov-2-dzhoystika-12-knopok-dlya-android/" TargetMode="External"/><Relationship Id="rId_hyperlink_1761" Type="http://schemas.openxmlformats.org/officeDocument/2006/relationships/hyperlink" Target="https://playdevice.ru/product/221597/geympad-besprovodnoy-ipega-pg-9021/" TargetMode="External"/><Relationship Id="rId_hyperlink_1762" Type="http://schemas.openxmlformats.org/officeDocument/2006/relationships/hyperlink" Target="https://playdevice.ru/product/125735/geympad-besprovodnoy-ipega-pg-9078/" TargetMode="External"/><Relationship Id="rId_hyperlink_1763" Type="http://schemas.openxmlformats.org/officeDocument/2006/relationships/hyperlink" Target="https://playdevice.ru/product/233084/geympad-besprovodnoy-ipega-pg-9217a/" TargetMode="External"/><Relationship Id="rId_hyperlink_1764" Type="http://schemas.openxmlformats.org/officeDocument/2006/relationships/hyperlink" Target="https://playdevice.ru/product/228050/napalchniki-sensornye-dlya-igr-na-smartfone/" TargetMode="External"/><Relationship Id="rId_hyperlink_1765" Type="http://schemas.openxmlformats.org/officeDocument/2006/relationships/hyperlink" Target="https://playdevice.ru/product/233091/geympad-besprovodnoy-bluetooth-15-knopok-2-stika-vibraciya-dlya-ps4-pc-android-ios-ot-pcg12-chernyy/" TargetMode="External"/><Relationship Id="rId_hyperlink_1766" Type="http://schemas.openxmlformats.org/officeDocument/2006/relationships/hyperlink" Target="https://playdevice.ru/product/233089/geympad-besprovodnoy-ipega-pg-sw018a-sovmestimost-ps3-pc-android/" TargetMode="External"/><Relationship Id="rId_hyperlink_1767" Type="http://schemas.openxmlformats.org/officeDocument/2006/relationships/hyperlink" Target="https://playdevice.ru/product/233090/geympad-besprovodnoy-ipega-pg-sw038a-sovmestimost-ps3-pc-android/" TargetMode="External"/><Relationship Id="rId_hyperlink_1768" Type="http://schemas.openxmlformats.org/officeDocument/2006/relationships/hyperlink" Target="https://playdevice.ru/product/240442/geympad-besprovodnoy-universalnyy-orbita-24-gc-ps2ps3pc-ot-pcg18/" TargetMode="External"/><Relationship Id="rId_hyperlink_1769" Type="http://schemas.openxmlformats.org/officeDocument/2006/relationships/hyperlink" Target="https://playdevice.ru/product/242141/igrovaya-portativnaya-pristavka-s10-520v1chernaya-aux-2rca/" TargetMode="External"/><Relationship Id="rId_hyperlink_1770" Type="http://schemas.openxmlformats.org/officeDocument/2006/relationships/hyperlink" Target="https://playdevice.ru/product/229707/igrovaya-pristavka-16-bit-dex-dx-166/" TargetMode="External"/><Relationship Id="rId_hyperlink_1771" Type="http://schemas.openxmlformats.org/officeDocument/2006/relationships/hyperlink" Target="https://playdevice.ru/product/222085/igrovaya-pristavka-16-bit-hd-super-mini-md-k3-168-igr/" TargetMode="External"/><Relationship Id="rId_hyperlink_1772" Type="http://schemas.openxmlformats.org/officeDocument/2006/relationships/hyperlink" Target="https://playdevice.ru/product/183922/igrovaya-pristavka-16-bit-ii-368-vstroennyh-igr-chernaya/" TargetMode="External"/><Relationship Id="rId_hyperlink_1773" Type="http://schemas.openxmlformats.org/officeDocument/2006/relationships/hyperlink" Target="https://playdevice.ru/product/242143/igrovaya-pristavka-16-bit-ii-500-vstroennyh-igr-zelenaya/" TargetMode="External"/><Relationship Id="rId_hyperlink_1774" Type="http://schemas.openxmlformats.org/officeDocument/2006/relationships/hyperlink" Target="https://playdevice.ru/product/217232/igrovaya-pristavka-16-bit-ii-500-vstroennyh-igr-krasnaya/" TargetMode="External"/><Relationship Id="rId_hyperlink_1775" Type="http://schemas.openxmlformats.org/officeDocument/2006/relationships/hyperlink" Target="https://playdevice.ru/product/171993/igrovaya-pristavka-16-bit-ii-500-vstroennyh-igr-sinyaya/" TargetMode="External"/><Relationship Id="rId_hyperlink_1776" Type="http://schemas.openxmlformats.org/officeDocument/2006/relationships/hyperlink" Target="https://playdevice.ru/product/234476/igrovaya-pristavka-16-bit-lego-95-igr/" TargetMode="External"/><Relationship Id="rId_hyperlink_1777" Type="http://schemas.openxmlformats.org/officeDocument/2006/relationships/hyperlink" Target="https://playdevice.ru/product/225952/igrovaya-pristavka-16-bit-magistr-md-x-karta-microsd-250-igr/" TargetMode="External"/><Relationship Id="rId_hyperlink_1778" Type="http://schemas.openxmlformats.org/officeDocument/2006/relationships/hyperlink" Target="https://playdevice.ru/product/222809/igrovaya-pristavka-16-bit-super-drive-gta-55/" TargetMode="External"/><Relationship Id="rId_hyperlink_1779" Type="http://schemas.openxmlformats.org/officeDocument/2006/relationships/hyperlink" Target="https://playdevice.ru/product/234481/igrovaya-pristavka-16-bit-ufc-31-igra/" TargetMode="External"/><Relationship Id="rId_hyperlink_1780" Type="http://schemas.openxmlformats.org/officeDocument/2006/relationships/hyperlink" Target="https://playdevice.ru/product/158769/igrovaya-pristavka-8-bit-darkwing-duck-440-in-1/" TargetMode="External"/><Relationship Id="rId_hyperlink_1781" Type="http://schemas.openxmlformats.org/officeDocument/2006/relationships/hyperlink" Target="https://playdevice.ru/product/221564/igrovaya-pristavka-8-bit-duck-hunt-99999-in-1-pistolet-black/" TargetMode="External"/><Relationship Id="rId_hyperlink_1782" Type="http://schemas.openxmlformats.org/officeDocument/2006/relationships/hyperlink" Target="https://playdevice.ru/product/230333/igrovaya-pristavka-8-bit-god-of-war-300-in-1-pistolet/" TargetMode="External"/><Relationship Id="rId_hyperlink_1783" Type="http://schemas.openxmlformats.org/officeDocument/2006/relationships/hyperlink" Target="https://playdevice.ru/product/223517/igrovaya-pristavka-8-bit-mini-fc-compact-hd/" TargetMode="External"/><Relationship Id="rId_hyperlink_1784" Type="http://schemas.openxmlformats.org/officeDocument/2006/relationships/hyperlink" Target="https://playdevice.ru/product/219960/igrovaya-pristavka-8-bit-nfs-99999-in-1/" TargetMode="External"/><Relationship Id="rId_hyperlink_1785" Type="http://schemas.openxmlformats.org/officeDocument/2006/relationships/hyperlink" Target="https://playdevice.ru/product/230332/igrovaya-pristavka-8-bit-prince-of-persia-60-in-1/" TargetMode="External"/><Relationship Id="rId_hyperlink_1786" Type="http://schemas.openxmlformats.org/officeDocument/2006/relationships/hyperlink" Target="https://playdevice.ru/product/230331/igrovaya-pristavka-8-bit-transformer-150-in-1/" TargetMode="External"/><Relationship Id="rId_hyperlink_1787" Type="http://schemas.openxmlformats.org/officeDocument/2006/relationships/hyperlink" Target="https://playdevice.ru/product/125949/igrovaya-pristavka-8-bit-tanchiki-80-vstroennyh-igr/" TargetMode="External"/><Relationship Id="rId_hyperlink_1788" Type="http://schemas.openxmlformats.org/officeDocument/2006/relationships/hyperlink" Target="https://playdevice.ru/product/125950/igrovaya-pristavka-8-bit-favorit-300-in-1/" TargetMode="External"/><Relationship Id="rId_hyperlink_1789" Type="http://schemas.openxmlformats.org/officeDocument/2006/relationships/hyperlink" Target="https://playdevice.ru/product/224598/igrovaya-pristavka-dendy-classic-255-igr/" TargetMode="External"/><Relationship Id="rId_hyperlink_1790" Type="http://schemas.openxmlformats.org/officeDocument/2006/relationships/hyperlink" Target="https://playdevice.ru/product/227055/igrovaya-pristavka-dendy-drive-300-vstroennyh-igr/" TargetMode="External"/><Relationship Id="rId_hyperlink_1791" Type="http://schemas.openxmlformats.org/officeDocument/2006/relationships/hyperlink" Target="https://playdevice.ru/product/227053/igrovaya-pristavka-dendy-junior-300-igr-svetovoy-pistolet/" TargetMode="External"/><Relationship Id="rId_hyperlink_1792" Type="http://schemas.openxmlformats.org/officeDocument/2006/relationships/hyperlink" Target="https://playdevice.ru/product/242147/igrovaya-pristavka-dendy-tv-mini-8bit-gamps-620-chernaya/" TargetMode="External"/><Relationship Id="rId_hyperlink_1793" Type="http://schemas.openxmlformats.org/officeDocument/2006/relationships/hyperlink" Target="https://playdevice.ru/product/242183/igrovaya-pristavka-game-stick-lite-hdmi-10000igr/" TargetMode="External"/><Relationship Id="rId_hyperlink_1794" Type="http://schemas.openxmlformats.org/officeDocument/2006/relationships/hyperlink" Target="https://playdevice.ru/product/238800/multimetr-cifrovoy-energy-power-dt830b/" TargetMode="External"/><Relationship Id="rId_hyperlink_1795" Type="http://schemas.openxmlformats.org/officeDocument/2006/relationships/hyperlink" Target="https://playdevice.ru/product/159094/multimetr-cifrovoy-m832p-ot-inm13/" TargetMode="External"/><Relationship Id="rId_hyperlink_1796" Type="http://schemas.openxmlformats.org/officeDocument/2006/relationships/hyperlink" Target="https://playdevice.ru/product/159093/multimetr-cifrovoy-md830p-ot-inm11/" TargetMode="External"/><Relationship Id="rId_hyperlink_1797" Type="http://schemas.openxmlformats.org/officeDocument/2006/relationships/hyperlink" Target="https://playdevice.ru/product/227747/multimetr-cifrovoy-robiton-master-dmm-200-signal-prozvonki/" TargetMode="External"/><Relationship Id="rId_hyperlink_1798" Type="http://schemas.openxmlformats.org/officeDocument/2006/relationships/hyperlink" Target="https://playdevice.ru/product/222579/multimetr-cifrovoy-robiton-master-dmm-800/" TargetMode="External"/><Relationship Id="rId_hyperlink_1799" Type="http://schemas.openxmlformats.org/officeDocument/2006/relationships/hyperlink" Target="https://playdevice.ru/product/221572/schupy-dlya-multimetra-s-krokodilami-1000v-pvc-dlina-provoda-1100mm-kosoy-shteker-dlina-schupa-13mm/" TargetMode="External"/><Relationship Id="rId_hyperlink_1800" Type="http://schemas.openxmlformats.org/officeDocument/2006/relationships/hyperlink" Target="https://playdevice.ru/product/233737/schupy-dlya-multimetra-dvoynaya-izolyaciya-32mm-pvc-1m-bc55-10010/" TargetMode="External"/><Relationship Id="rId_hyperlink_1801" Type="http://schemas.openxmlformats.org/officeDocument/2006/relationships/hyperlink" Target="https://playdevice.ru/product/123337/schupy-dlya-multimetra-komplekt-nakonechnikov-1000v-pvc-dlina-provoda-950mm/" TargetMode="External"/><Relationship Id="rId_hyperlink_1802" Type="http://schemas.openxmlformats.org/officeDocument/2006/relationships/hyperlink" Target="https://playdevice.ru/product/131427/schupy-dlya-multimetra-universalnye-1000v-pvc-dlina-provoda-1100mm-shteker-uglovoy-schup-13mm/" TargetMode="External"/><Relationship Id="rId_hyperlink_1803" Type="http://schemas.openxmlformats.org/officeDocument/2006/relationships/hyperlink" Target="https://playdevice.ru/product/230688/schupy-dlya-multimetrov-robiton-master-tl-01-pk1/" TargetMode="External"/><Relationship Id="rId_hyperlink_1804" Type="http://schemas.openxmlformats.org/officeDocument/2006/relationships/hyperlink" Target="https://playdevice.ru/product/230689/schupy-dlya-multimetrov-robiton-master-tl-02/" TargetMode="External"/><Relationship Id="rId_hyperlink_1805" Type="http://schemas.openxmlformats.org/officeDocument/2006/relationships/hyperlink" Target="https://playdevice.ru/product/174409/otvertka-indikator-vd04-do-250v/" TargetMode="External"/><Relationship Id="rId_hyperlink_1806" Type="http://schemas.openxmlformats.org/officeDocument/2006/relationships/hyperlink" Target="https://playdevice.ru/product/178421/otvertka-indikatornaya-135mm-shlicevaya-sert-ispytaniya-smartbuy-sbt-sct-t135p1/" TargetMode="External"/><Relationship Id="rId_hyperlink_1807" Type="http://schemas.openxmlformats.org/officeDocument/2006/relationships/hyperlink" Target="https://playdevice.ru/product/178422/otvertka-indikatornaya-150mm-shlicevaya-protokol-ispytaniya-smartbuy/" TargetMode="External"/><Relationship Id="rId_hyperlink_1808" Type="http://schemas.openxmlformats.org/officeDocument/2006/relationships/hyperlink" Target="https://playdevice.ru/product/178423/otvertka-indikatornaya-150mm-shlicevaya-sert-ispytaniya-smartbuy/" TargetMode="External"/><Relationship Id="rId_hyperlink_1809" Type="http://schemas.openxmlformats.org/officeDocument/2006/relationships/hyperlink" Target="https://playdevice.ru/product/225632/binokl-1022-chernyy/" TargetMode="External"/><Relationship Id="rId_hyperlink_1810" Type="http://schemas.openxmlformats.org/officeDocument/2006/relationships/hyperlink" Target="https://playdevice.ru/product/225631/binokl-10x-diametr-linz-25mm-derevo/" TargetMode="External"/><Relationship Id="rId_hyperlink_1811" Type="http://schemas.openxmlformats.org/officeDocument/2006/relationships/hyperlink" Target="https://playdevice.ru/product/228831/binokl-10x-diametr-linz-50mm/" TargetMode="External"/><Relationship Id="rId_hyperlink_1812" Type="http://schemas.openxmlformats.org/officeDocument/2006/relationships/hyperlink" Target="https://playdevice.ru/product/237168/binokl-12x30-chernyy-bkn-22/" TargetMode="External"/><Relationship Id="rId_hyperlink_1813" Type="http://schemas.openxmlformats.org/officeDocument/2006/relationships/hyperlink" Target="https://playdevice.ru/product/242123/binokl-12x40-chernyy-bkn-12/" TargetMode="External"/><Relationship Id="rId_hyperlink_1814" Type="http://schemas.openxmlformats.org/officeDocument/2006/relationships/hyperlink" Target="https://playdevice.ru/product/237940/binokl-12x40-chernyy-bkn-16/" TargetMode="External"/><Relationship Id="rId_hyperlink_1815" Type="http://schemas.openxmlformats.org/officeDocument/2006/relationships/hyperlink" Target="https://playdevice.ru/product/242124/binokl-12x45-chernyy-bkn-14/" TargetMode="External"/><Relationship Id="rId_hyperlink_1816" Type="http://schemas.openxmlformats.org/officeDocument/2006/relationships/hyperlink" Target="https://playdevice.ru/product/229850/binokl-20x-diametr-linz-50mm-12/" TargetMode="External"/><Relationship Id="rId_hyperlink_1817" Type="http://schemas.openxmlformats.org/officeDocument/2006/relationships/hyperlink" Target="https://playdevice.ru/product/237167/binokl-20x35-chernyy-zelenyy-bkn-21/" TargetMode="External"/><Relationship Id="rId_hyperlink_1818" Type="http://schemas.openxmlformats.org/officeDocument/2006/relationships/hyperlink" Target="https://playdevice.ru/product/236122/binokl-20x50-haki-bkn-07/" TargetMode="External"/><Relationship Id="rId_hyperlink_1819" Type="http://schemas.openxmlformats.org/officeDocument/2006/relationships/hyperlink" Target="https://playdevice.ru/product/224064/binokl-20x50-chernyy-bkn-05/" TargetMode="External"/><Relationship Id="rId_hyperlink_1820" Type="http://schemas.openxmlformats.org/officeDocument/2006/relationships/hyperlink" Target="https://playdevice.ru/product/241300/binokl-20x50-chernyy-bkn-15/" TargetMode="External"/><Relationship Id="rId_hyperlink_1821" Type="http://schemas.openxmlformats.org/officeDocument/2006/relationships/hyperlink" Target="https://playdevice.ru/product/242125/binokl-20x50-chernyy-bkn-19/" TargetMode="External"/><Relationship Id="rId_hyperlink_1822" Type="http://schemas.openxmlformats.org/officeDocument/2006/relationships/hyperlink" Target="https://playdevice.ru/product/242126/binokl-20x50-chernyy-bkn-20/" TargetMode="External"/><Relationship Id="rId_hyperlink_1823" Type="http://schemas.openxmlformats.org/officeDocument/2006/relationships/hyperlink" Target="https://playdevice.ru/product/242127/binokl-20x50-chernyy-bkn-33/" TargetMode="External"/><Relationship Id="rId_hyperlink_1824" Type="http://schemas.openxmlformats.org/officeDocument/2006/relationships/hyperlink" Target="https://playdevice.ru/product/236121/binokl-50x50-zelenyy-bkn-03/" TargetMode="External"/><Relationship Id="rId_hyperlink_1825" Type="http://schemas.openxmlformats.org/officeDocument/2006/relationships/hyperlink" Target="https://playdevice.ru/product/236123/binokl-60x50-chernyy-bkn-27/" TargetMode="External"/><Relationship Id="rId_hyperlink_1826" Type="http://schemas.openxmlformats.org/officeDocument/2006/relationships/hyperlink" Target="https://playdevice.ru/product/241301/binokl-60x60-chernyy-bkn-32/" TargetMode="External"/><Relationship Id="rId_hyperlink_1827" Type="http://schemas.openxmlformats.org/officeDocument/2006/relationships/hyperlink" Target="https://playdevice.ru/product/241298/binokl-8-24x40-chernyy-bkn-09/" TargetMode="External"/><Relationship Id="rId_hyperlink_1828" Type="http://schemas.openxmlformats.org/officeDocument/2006/relationships/hyperlink" Target="https://playdevice.ru/product/242122/binokl-8-24x40-chernyy-bkn-10/" TargetMode="External"/><Relationship Id="rId_hyperlink_1829" Type="http://schemas.openxmlformats.org/officeDocument/2006/relationships/hyperlink" Target="https://playdevice.ru/product/225629/binokl-8x-diametr-linz-21mm-zelenyy/" TargetMode="External"/><Relationship Id="rId_hyperlink_1830" Type="http://schemas.openxmlformats.org/officeDocument/2006/relationships/hyperlink" Target="https://playdevice.ru/product/225628/binokl-8x-diametr-linz-22mm-belyy/" TargetMode="External"/><Relationship Id="rId_hyperlink_1831" Type="http://schemas.openxmlformats.org/officeDocument/2006/relationships/hyperlink" Target="https://playdevice.ru/product/229191/binokl-8x-diametr-linz-40mm/" TargetMode="External"/><Relationship Id="rId_hyperlink_1832" Type="http://schemas.openxmlformats.org/officeDocument/2006/relationships/hyperlink" Target="https://playdevice.ru/product/229192/binokl-8x-diametr-linz-40mm/" TargetMode="External"/><Relationship Id="rId_hyperlink_1833" Type="http://schemas.openxmlformats.org/officeDocument/2006/relationships/hyperlink" Target="https://playdevice.ru/product/237170/binokl-8x21-chernyy-bkn-24/" TargetMode="External"/><Relationship Id="rId_hyperlink_1834" Type="http://schemas.openxmlformats.org/officeDocument/2006/relationships/hyperlink" Target="https://playdevice.ru/product/227493/binokl-ot-trb07-10x-42mm/" TargetMode="External"/><Relationship Id="rId_hyperlink_1835" Type="http://schemas.openxmlformats.org/officeDocument/2006/relationships/hyperlink" Target="https://playdevice.ru/product/236125/lupa-ruchnaya-kruglaya-dt7673-soft-touch-prorezinennyy-krpus-5h-60mm/" TargetMode="External"/><Relationship Id="rId_hyperlink_1836" Type="http://schemas.openxmlformats.org/officeDocument/2006/relationships/hyperlink" Target="https://playdevice.ru/product/238794/lupa-ruchnaya-kruglaya-d107-10h-12-led-dt7670/" TargetMode="External"/><Relationship Id="rId_hyperlink_1837" Type="http://schemas.openxmlformats.org/officeDocument/2006/relationships/hyperlink" Target="https://playdevice.ru/product/236127/lupa-ruchnaya-kruglaya-mg89075-absplastiksteklo-2lupy-3h-50mm/" TargetMode="External"/><Relationship Id="rId_hyperlink_1838" Type="http://schemas.openxmlformats.org/officeDocument/2006/relationships/hyperlink" Target="https://playdevice.ru/product/236128/lupa-ruchnaya-kruglaya-mg89075-absplastiksteklo-2lupy-3h-65mm/" TargetMode="External"/><Relationship Id="rId_hyperlink_1839" Type="http://schemas.openxmlformats.org/officeDocument/2006/relationships/hyperlink" Target="https://playdevice.ru/product/236129/lupa-ruchnaya-kruglaya-mg89076-absplastiksteklo-2lupy-3h-75mm/" TargetMode="External"/><Relationship Id="rId_hyperlink_1840" Type="http://schemas.openxmlformats.org/officeDocument/2006/relationships/hyperlink" Target="https://playdevice.ru/product/236039/lupa-ruchnaya-kruglaya-suvenirnaya-magnifier-l90-absplastiksteklo-5h-100mm/" TargetMode="External"/><Relationship Id="rId_hyperlink_1841" Type="http://schemas.openxmlformats.org/officeDocument/2006/relationships/hyperlink" Target="https://playdevice.ru/product/236038/lupa-ruchnaya-kruglaya-suvenirnaya-magnifier-l90-absplastiksteklo-5h-90mm/" TargetMode="External"/><Relationship Id="rId_hyperlink_1842" Type="http://schemas.openxmlformats.org/officeDocument/2006/relationships/hyperlink" Target="https://playdevice.ru/product/193696/lupa-s-ruchkoy-i-podsvetkoy-mg-no-9986d-uvel25-kruglaya-ot-inl20/" TargetMode="External"/><Relationship Id="rId_hyperlink_1843" Type="http://schemas.openxmlformats.org/officeDocument/2006/relationships/hyperlink" Target="https://playdevice.ru/product/193697/lupa-s-ruchkoy-i-podsvetkoy-mg-no-9986e-uvel185-kruglaya-ot-inl25/" TargetMode="External"/><Relationship Id="rId_hyperlink_1844" Type="http://schemas.openxmlformats.org/officeDocument/2006/relationships/hyperlink" Target="https://playdevice.ru/product/150241/lupa-orbita-ot-inl33-d60-uv3-kozhannyy-chehol-kruglaya/" TargetMode="External"/><Relationship Id="rId_hyperlink_1845" Type="http://schemas.openxmlformats.org/officeDocument/2006/relationships/hyperlink" Target="https://playdevice.ru/product/236141/lupa-skladnaya-kruglaya-dong-fa-plastikstekl-linza-25h-d50mm/" TargetMode="External"/><Relationship Id="rId_hyperlink_1846" Type="http://schemas.openxmlformats.org/officeDocument/2006/relationships/hyperlink" Target="https://playdevice.ru/product/236142/lupa-skladnaya-kruglaya-dong-fa-plastikstekl-linza-25h-d60mm/" TargetMode="External"/><Relationship Id="rId_hyperlink_1847" Type="http://schemas.openxmlformats.org/officeDocument/2006/relationships/hyperlink" Target="https://playdevice.ru/product/236135/lupa-skladnaya-kruglaya-pocket-spiegel-absplastiksteklo-3h-60mm/" TargetMode="External"/><Relationship Id="rId_hyperlink_1848" Type="http://schemas.openxmlformats.org/officeDocument/2006/relationships/hyperlink" Target="https://playdevice.ru/product/221579/cifrovoy-usb-mikroskop-1000h-uvel-razreshenie-video-800x600-30-ks-podstavka-na-prisoske/" TargetMode="External"/><Relationship Id="rId_hyperlink_1849" Type="http://schemas.openxmlformats.org/officeDocument/2006/relationships/hyperlink" Target="https://playdevice.ru/product/165996/cifrovoy-usb-mikroskop-500h-uvel-razreshenie-video-800x600-30-ks-podstavka-metall/" TargetMode="External"/><Relationship Id="rId_hyperlink_1850" Type="http://schemas.openxmlformats.org/officeDocument/2006/relationships/hyperlink" Target="https://playdevice.ru/product/124378/cifrovoy-mikroskop-ot-inl911600x/" TargetMode="External"/><Relationship Id="rId_hyperlink_1851" Type="http://schemas.openxmlformats.org/officeDocument/2006/relationships/hyperlink" Target="https://playdevice.ru/product/167445/cifrovoy-mikroskop-ot-inl92-1000x-wi-fi/" TargetMode="External"/><Relationship Id="rId_hyperlink_1852" Type="http://schemas.openxmlformats.org/officeDocument/2006/relationships/hyperlink" Target="https://playdevice.ru/product/229187/endoskop-usb-dlya-smartfonov-ot-sme11-640x480-2m/" TargetMode="External"/><Relationship Id="rId_hyperlink_1853" Type="http://schemas.openxmlformats.org/officeDocument/2006/relationships/hyperlink" Target="https://playdevice.ru/product/229188/endoskop-usb-dlya-smartfonov-ot-sme11-640x480-5m/" TargetMode="External"/><Relationship Id="rId_hyperlink_1854" Type="http://schemas.openxmlformats.org/officeDocument/2006/relationships/hyperlink" Target="https://playdevice.ru/product/229189/endoskop-usb-dlya-smartfonov-ot-sme12-1280x720-1m/" TargetMode="External"/><Relationship Id="rId_hyperlink_1855" Type="http://schemas.openxmlformats.org/officeDocument/2006/relationships/hyperlink" Target="https://playdevice.ru/product/229190/endoskop-usb-dlya-smartfonov-ot-sme12-1280x720-2m/" TargetMode="External"/><Relationship Id="rId_hyperlink_1856" Type="http://schemas.openxmlformats.org/officeDocument/2006/relationships/hyperlink" Target="https://playdevice.ru/product/230361/endoskop-usb-dlya-smartfonov-ot-sme12-1280x720-5m/" TargetMode="External"/><Relationship Id="rId_hyperlink_1857" Type="http://schemas.openxmlformats.org/officeDocument/2006/relationships/hyperlink" Target="https://playdevice.ru/product/230363/endoskop-usb-dlya-smartfonov-ot-sme14-1280x720-2m/" TargetMode="External"/><Relationship Id="rId_hyperlink_1858" Type="http://schemas.openxmlformats.org/officeDocument/2006/relationships/hyperlink" Target="https://playdevice.ru/product/230491/teploprovodyaschaya-kleykaya-lenta-s-keramicheskim-napolnitelem-dvuhstoronyaya-10mm5m-20gr-120grc-nks-20/" TargetMode="External"/><Relationship Id="rId_hyperlink_1859" Type="http://schemas.openxmlformats.org/officeDocument/2006/relationships/hyperlink" Target="https://playdevice.ru/product/230490/teploprovodyaschaya-kleykaya-lenta-s-keramicheskim-napolnitelem-dvuhstoronyaya-12mm5m-20gr-120grc-nks-20/" TargetMode="External"/><Relationship Id="rId_hyperlink_1860" Type="http://schemas.openxmlformats.org/officeDocument/2006/relationships/hyperlink" Target="https://playdevice.ru/product/165226/teploprovodyaschaya-pasta-kpt-8-10g-shpric/" TargetMode="External"/><Relationship Id="rId_hyperlink_1861" Type="http://schemas.openxmlformats.org/officeDocument/2006/relationships/hyperlink" Target="https://playdevice.ru/product/154135/teploprovodyaschaya-pasta-kpt-8-20g-shpric/" TargetMode="External"/><Relationship Id="rId_hyperlink_1862" Type="http://schemas.openxmlformats.org/officeDocument/2006/relationships/hyperlink" Target="https://playdevice.ru/product/123582/teploprovodyaschaya-pasta-kpt-8-50g/" TargetMode="External"/><Relationship Id="rId_hyperlink_1863" Type="http://schemas.openxmlformats.org/officeDocument/2006/relationships/hyperlink" Target="https://playdevice.ru/product/175075/termopasta-halnziye-hy-810-1g-463wm-k/" TargetMode="External"/><Relationship Id="rId_hyperlink_1864" Type="http://schemas.openxmlformats.org/officeDocument/2006/relationships/hyperlink" Target="https://playdevice.ru/product/224694/nabor-klyuchey-torx-zvezdochki-x-pert-10-50mm-9-predmetov-bolshoy/" TargetMode="External"/><Relationship Id="rId_hyperlink_1865" Type="http://schemas.openxmlformats.org/officeDocument/2006/relationships/hyperlink" Target="https://playdevice.ru/product/224790/nabor-klyuchey-torx-zvezdochki-x-pert-10-50mm-9-predmetov-sredniy/" TargetMode="External"/><Relationship Id="rId_hyperlink_1866" Type="http://schemas.openxmlformats.org/officeDocument/2006/relationships/hyperlink" Target="https://playdevice.ru/product/238821/nabor-klyuchey-shestigrannyh-x-pert-15-10mm-9-predmetov-bolshoy/" TargetMode="External"/><Relationship Id="rId_hyperlink_1867" Type="http://schemas.openxmlformats.org/officeDocument/2006/relationships/hyperlink" Target="https://playdevice.ru/product/222215/nabor-klyuchi-imbusovye-hex-15-10mm-malyy-x-pert/" TargetMode="External"/><Relationship Id="rId_hyperlink_1868" Type="http://schemas.openxmlformats.org/officeDocument/2006/relationships/hyperlink" Target="https://playdevice.ru/product/233531/otvertka-dlya-telefona-jm-8147/" TargetMode="External"/><Relationship Id="rId_hyperlink_1869" Type="http://schemas.openxmlformats.org/officeDocument/2006/relationships/hyperlink" Target="https://playdevice.ru/product/233532/otvertka-dlya-tochnyh-rabot/" TargetMode="External"/><Relationship Id="rId_hyperlink_1870" Type="http://schemas.openxmlformats.org/officeDocument/2006/relationships/hyperlink" Target="https://playdevice.ru/product/235738/otvertka-3v1-karmannaya-v-vide-avtoruchki-jm-8155/" TargetMode="External"/><Relationship Id="rId_hyperlink_1871" Type="http://schemas.openxmlformats.org/officeDocument/2006/relationships/hyperlink" Target="https://playdevice.ru/product/161433/otvertka-s-naborom-bit-impacter-6036g/" TargetMode="External"/><Relationship Id="rId_hyperlink_1872" Type="http://schemas.openxmlformats.org/officeDocument/2006/relationships/hyperlink" Target="https://playdevice.ru/product/169948/otvertka-s-naborom-bit-i-golovok-cq-369/" TargetMode="External"/><Relationship Id="rId_hyperlink_1873" Type="http://schemas.openxmlformats.org/officeDocument/2006/relationships/hyperlink" Target="https://playdevice.ru/product/170613/akkumulyator-camelion-r03-600mah-ni-mh-bl-2-24/" TargetMode="External"/><Relationship Id="rId_hyperlink_1874" Type="http://schemas.openxmlformats.org/officeDocument/2006/relationships/hyperlink" Target="https://playdevice.ru/product/228397/akkumulyator-gp-r03-400mah-ni-mh-bl-2-predzaryazhennye-20/" TargetMode="External"/><Relationship Id="rId_hyperlink_1875" Type="http://schemas.openxmlformats.org/officeDocument/2006/relationships/hyperlink" Target="https://playdevice.ru/product/131806/akkumulyator-gp-r03-850mah-ni-mh-bl-2-20/" TargetMode="External"/><Relationship Id="rId_hyperlink_1876" Type="http://schemas.openxmlformats.org/officeDocument/2006/relationships/hyperlink" Target="https://playdevice.ru/product/191138/akkumulyator-gp-r03-1000mah-ni-mh-bl-2-20/" TargetMode="External"/><Relationship Id="rId_hyperlink_1877" Type="http://schemas.openxmlformats.org/officeDocument/2006/relationships/hyperlink" Target="https://playdevice.ru/product/233210/akkumulyator-robiton-r03-600mah-ni-mh-bl-2/" TargetMode="External"/><Relationship Id="rId_hyperlink_1878" Type="http://schemas.openxmlformats.org/officeDocument/2006/relationships/hyperlink" Target="https://playdevice.ru/product/232452/akkumulyator-robiton-r03-900mah-ni-mh-bl-2/" TargetMode="External"/><Relationship Id="rId_hyperlink_1879" Type="http://schemas.openxmlformats.org/officeDocument/2006/relationships/hyperlink" Target="https://playdevice.ru/product/232453/akkumulyator-robiton-r03-1100mah-ni-mh-bl-2/" TargetMode="External"/><Relationship Id="rId_hyperlink_1880" Type="http://schemas.openxmlformats.org/officeDocument/2006/relationships/hyperlink" Target="https://playdevice.ru/product/237358/akkumulyator-robiton-r03-550mah-1000mwh-16v-ni-zn-bl-2/" TargetMode="External"/><Relationship Id="rId_hyperlink_1881" Type="http://schemas.openxmlformats.org/officeDocument/2006/relationships/hyperlink" Target="https://playdevice.ru/product/236094/akkumulyator-robiton-siberia-r03-800mah-ni-mh-bl-2-nizkotemperaturnye/" TargetMode="External"/><Relationship Id="rId_hyperlink_1882" Type="http://schemas.openxmlformats.org/officeDocument/2006/relationships/hyperlink" Target="https://playdevice.ru/product/128952/akkumulyator-camelion-r06-1500mah-ni-mh-bl-2-24/" TargetMode="External"/><Relationship Id="rId_hyperlink_1883" Type="http://schemas.openxmlformats.org/officeDocument/2006/relationships/hyperlink" Target="https://playdevice.ru/product/128953/akkumulyator-camelion-r06-1800mah-ni-mh-bl-2-24/" TargetMode="External"/><Relationship Id="rId_hyperlink_1884" Type="http://schemas.openxmlformats.org/officeDocument/2006/relationships/hyperlink" Target="https://playdevice.ru/product/131796/akkumulyator-gp-r06-1300mah-ni-mh-bl-2/" TargetMode="External"/><Relationship Id="rId_hyperlink_1885" Type="http://schemas.openxmlformats.org/officeDocument/2006/relationships/hyperlink" Target="https://playdevice.ru/product/136466/akkumulyator-gp-r06-1600mah-ni-mh-bl-2/" TargetMode="External"/><Relationship Id="rId_hyperlink_1886" Type="http://schemas.openxmlformats.org/officeDocument/2006/relationships/hyperlink" Target="https://playdevice.ru/product/131807/akkumulyator-gp-r06-1800mah-ni-mh-bl-2/" TargetMode="External"/><Relationship Id="rId_hyperlink_1887" Type="http://schemas.openxmlformats.org/officeDocument/2006/relationships/hyperlink" Target="https://playdevice.ru/product/131802/akkumulyator-gp-r06-2100mah-ni-mh-bl-2-20/" TargetMode="External"/><Relationship Id="rId_hyperlink_1888" Type="http://schemas.openxmlformats.org/officeDocument/2006/relationships/hyperlink" Target="https://playdevice.ru/product/131809/akkumulyator-gp-r06-2700mah-ni-mh-bl-2-20/" TargetMode="External"/><Relationship Id="rId_hyperlink_1889" Type="http://schemas.openxmlformats.org/officeDocument/2006/relationships/hyperlink" Target="https://playdevice.ru/product/232056/akkumulyator-robiton-r06-1800mah-ni-mh-bl-2/" TargetMode="External"/><Relationship Id="rId_hyperlink_1890" Type="http://schemas.openxmlformats.org/officeDocument/2006/relationships/hyperlink" Target="https://playdevice.ru/product/232057/akkumulyator-robiton-r06-2200mah-ni-mh-bl-2/" TargetMode="External"/><Relationship Id="rId_hyperlink_1891" Type="http://schemas.openxmlformats.org/officeDocument/2006/relationships/hyperlink" Target="https://playdevice.ru/product/232058/akkumulyator-robiton-r06-2500mah-ni-mh-bl-2/" TargetMode="External"/><Relationship Id="rId_hyperlink_1892" Type="http://schemas.openxmlformats.org/officeDocument/2006/relationships/hyperlink" Target="https://playdevice.ru/product/147639/akkumulyator-smartbuy-r06-2300mah-bl-2/" TargetMode="External"/><Relationship Id="rId_hyperlink_1893" Type="http://schemas.openxmlformats.org/officeDocument/2006/relationships/hyperlink" Target="https://playdevice.ru/product/241346/akkumulyator-robiton-6f22-200mh9-sp1/" TargetMode="External"/><Relationship Id="rId_hyperlink_1894" Type="http://schemas.openxmlformats.org/officeDocument/2006/relationships/hyperlink" Target="https://playdevice.ru/product/238737/akkumulyator-robiton-6f22-lir9v650-650mah/" TargetMode="External"/><Relationship Id="rId_hyperlink_1895" Type="http://schemas.openxmlformats.org/officeDocument/2006/relationships/hyperlink" Target="https://playdevice.ru/product/220937/akkumulyator-18650-dream-bt02-2000mah/" TargetMode="External"/><Relationship Id="rId_hyperlink_1896" Type="http://schemas.openxmlformats.org/officeDocument/2006/relationships/hyperlink" Target="https://playdevice.ru/product/237355/akkumulyator-18650-dream-bt03-2000mah-20a/" TargetMode="External"/><Relationship Id="rId_hyperlink_1897" Type="http://schemas.openxmlformats.org/officeDocument/2006/relationships/hyperlink" Target="https://playdevice.ru/product/227744/akkumulyator-18650-robiton-1800np-mah-bez-zaschity/" TargetMode="External"/><Relationship Id="rId_hyperlink_1898" Type="http://schemas.openxmlformats.org/officeDocument/2006/relationships/hyperlink" Target="https://playdevice.ru/product/217385/akkumulyator-18650-smartbuy-2000mah-bp-2/" TargetMode="External"/><Relationship Id="rId_hyperlink_1899" Type="http://schemas.openxmlformats.org/officeDocument/2006/relationships/hyperlink" Target="https://playdevice.ru/product/219094/akkumulyator-18650-smartbuy-2200mah-blister/" TargetMode="External"/><Relationship Id="rId_hyperlink_1900" Type="http://schemas.openxmlformats.org/officeDocument/2006/relationships/hyperlink" Target="https://playdevice.ru/product/237425/akkumulyator-18650-1500-mah-37v-vysokotokovyy-22a-li-ion-bp-2-s-vysokim-vyvodom-/" TargetMode="External"/><Relationship Id="rId_hyperlink_1901" Type="http://schemas.openxmlformats.org/officeDocument/2006/relationships/hyperlink" Target="https://playdevice.ru/product/237424/akkumulyator-18650-1500-mah-37v-vysokotokovyy-22a-li-ion-bp-2-s-ploskim-vyvodom-/" TargetMode="External"/><Relationship Id="rId_hyperlink_1902" Type="http://schemas.openxmlformats.org/officeDocument/2006/relationships/hyperlink" Target="https://playdevice.ru/product/167328/akkumulyator-18650-1800-mah-37v-bp-2/" TargetMode="External"/><Relationship Id="rId_hyperlink_1903" Type="http://schemas.openxmlformats.org/officeDocument/2006/relationships/hyperlink" Target="https://playdevice.ru/product/235503/akkumulyator-18650-4000mah-37v-li-ion-s-zaschitoy-ultrafire/" TargetMode="External"/><Relationship Id="rId_hyperlink_1904" Type="http://schemas.openxmlformats.org/officeDocument/2006/relationships/hyperlink" Target="https://playdevice.ru/product/138058/akkumulyator-18650-4500-mah-37v-li-ion-bp-2/" TargetMode="External"/><Relationship Id="rId_hyperlink_1905" Type="http://schemas.openxmlformats.org/officeDocument/2006/relationships/hyperlink" Target="https://playdevice.ru/product/128935/batareyka-camelion-r03-super-heavy-duty-green-sr-4-60/" TargetMode="External"/><Relationship Id="rId_hyperlink_1906" Type="http://schemas.openxmlformats.org/officeDocument/2006/relationships/hyperlink" Target="https://playdevice.ru/product/151621/batareyka-defender-r03-sr-4-24/" TargetMode="External"/><Relationship Id="rId_hyperlink_1907" Type="http://schemas.openxmlformats.org/officeDocument/2006/relationships/hyperlink" Target="https://playdevice.ru/product/242190/batareyka-duracell-lr03-alkaline-basic-bl-12-rst144/" TargetMode="External"/><Relationship Id="rId_hyperlink_1908" Type="http://schemas.openxmlformats.org/officeDocument/2006/relationships/hyperlink" Target="https://playdevice.ru/product/242189/batareyka-duracell-lr03-alkaline-bl-4-rst-48/" TargetMode="External"/><Relationship Id="rId_hyperlink_1909" Type="http://schemas.openxmlformats.org/officeDocument/2006/relationships/hyperlink" Target="https://playdevice.ru/product/239189/batareyka-energizer-lr03-alkaline-power-bl-12-otryvnye-120/" TargetMode="External"/><Relationship Id="rId_hyperlink_1910" Type="http://schemas.openxmlformats.org/officeDocument/2006/relationships/hyperlink" Target="https://playdevice.ru/product/170681/batareyka-energizer-lr03-bl-4-48/" TargetMode="External"/><Relationship Id="rId_hyperlink_1911" Type="http://schemas.openxmlformats.org/officeDocument/2006/relationships/hyperlink" Target="https://playdevice.ru/product/221714/batareyka-energizer-lr03-max-plus-bl-4-48/" TargetMode="External"/><Relationship Id="rId_hyperlink_1912" Type="http://schemas.openxmlformats.org/officeDocument/2006/relationships/hyperlink" Target="https://playdevice.ru/product/235977/batareyka-gp-lr03-super-bl-4-31-40/" TargetMode="External"/><Relationship Id="rId_hyperlink_1913" Type="http://schemas.openxmlformats.org/officeDocument/2006/relationships/hyperlink" Target="https://playdevice.ru/product/240626/batareyka-opticell-lr03-simply-otryvnoy-bl20-210/" TargetMode="External"/><Relationship Id="rId_hyperlink_1914" Type="http://schemas.openxmlformats.org/officeDocument/2006/relationships/hyperlink" Target="https://playdevice.ru/product/238129/batareyka-robiton-fr03-lithium-winner-vysokotokovye-rabotayut-pri-nizkih-tempiraturah-bl-2/" TargetMode="External"/><Relationship Id="rId_hyperlink_1915" Type="http://schemas.openxmlformats.org/officeDocument/2006/relationships/hyperlink" Target="https://playdevice.ru/product/234457/batareyka-robiton-fr03-lithium-winner-vysokotokovye-rabotayut-pri-nizkih-tempiraturah-bl-4/" TargetMode="External"/><Relationship Id="rId_hyperlink_1916" Type="http://schemas.openxmlformats.org/officeDocument/2006/relationships/hyperlink" Target="https://playdevice.ru/product/233687/batareyka-robiton-lr03-force-bl-4-vysokomoschnyy-48/" TargetMode="External"/><Relationship Id="rId_hyperlink_1917" Type="http://schemas.openxmlformats.org/officeDocument/2006/relationships/hyperlink" Target="https://playdevice.ru/product/236080/batareyka-robiton-lr03-force-sr-2-vysokomoschnyy-20/" TargetMode="External"/><Relationship Id="rId_hyperlink_1918" Type="http://schemas.openxmlformats.org/officeDocument/2006/relationships/hyperlink" Target="https://playdevice.ru/product/230654/batareyka-robiton-lr03-standart-bl-4-48/" TargetMode="External"/><Relationship Id="rId_hyperlink_1919" Type="http://schemas.openxmlformats.org/officeDocument/2006/relationships/hyperlink" Target="https://playdevice.ru/product/222568/batareyka-robiton-lr03-standart-sr-2-40/" TargetMode="External"/><Relationship Id="rId_hyperlink_1920" Type="http://schemas.openxmlformats.org/officeDocument/2006/relationships/hyperlink" Target="https://playdevice.ru/product/222090/batareyka-smartbuy-lr03-40-bulk-sbba-3a40s/" TargetMode="External"/><Relationship Id="rId_hyperlink_1921" Type="http://schemas.openxmlformats.org/officeDocument/2006/relationships/hyperlink" Target="https://playdevice.ru/product/149890/batareyka-smartbuy-one-lr03-40-bulk-soba-3a40s-eco/" TargetMode="External"/><Relationship Id="rId_hyperlink_1922" Type="http://schemas.openxmlformats.org/officeDocument/2006/relationships/hyperlink" Target="https://playdevice.ru/product/216983/batareyka-smartbuy-one-r03-sr-4-60/" TargetMode="External"/><Relationship Id="rId_hyperlink_1923" Type="http://schemas.openxmlformats.org/officeDocument/2006/relationships/hyperlink" Target="https://playdevice.ru/product/242105/batareyka-varta-lr03-longlife-bl-10/" TargetMode="External"/><Relationship Id="rId_hyperlink_1924" Type="http://schemas.openxmlformats.org/officeDocument/2006/relationships/hyperlink" Target="https://playdevice.ru/product/228473/batareyka-varta-lr03-longlife-bl-4/" TargetMode="External"/><Relationship Id="rId_hyperlink_1925" Type="http://schemas.openxmlformats.org/officeDocument/2006/relationships/hyperlink" Target="https://playdevice.ru/product/128933/batareyka-camelion-lr06-plus-alkaline-pb-24-24-plastikovyy-boks/" TargetMode="External"/><Relationship Id="rId_hyperlink_1926" Type="http://schemas.openxmlformats.org/officeDocument/2006/relationships/hyperlink" Target="https://playdevice.ru/product/151623/batareyka-defender-r06-sr-4-24/" TargetMode="External"/><Relationship Id="rId_hyperlink_1927" Type="http://schemas.openxmlformats.org/officeDocument/2006/relationships/hyperlink" Target="https://playdevice.ru/product/170639/batareyka-duracell-lr06-alkaline-bl-4-80/" TargetMode="External"/><Relationship Id="rId_hyperlink_1928" Type="http://schemas.openxmlformats.org/officeDocument/2006/relationships/hyperlink" Target="https://playdevice.ru/product/242188/batareyka-duracell-lr06-alkaline-bl-4-rst-48/" TargetMode="External"/><Relationship Id="rId_hyperlink_1929" Type="http://schemas.openxmlformats.org/officeDocument/2006/relationships/hyperlink" Target="https://playdevice.ru/product/226852/batareyka-duracell-lr06-ultra-power-bl-8-96/" TargetMode="External"/><Relationship Id="rId_hyperlink_1930" Type="http://schemas.openxmlformats.org/officeDocument/2006/relationships/hyperlink" Target="https://playdevice.ru/product/170369/batareyka-energizer-lr06-bl-4-96/" TargetMode="External"/><Relationship Id="rId_hyperlink_1931" Type="http://schemas.openxmlformats.org/officeDocument/2006/relationships/hyperlink" Target="https://playdevice.ru/product/177068/batareyka-energizer-lr06-max-bl-4-32/" TargetMode="External"/><Relationship Id="rId_hyperlink_1932" Type="http://schemas.openxmlformats.org/officeDocument/2006/relationships/hyperlink" Target="https://playdevice.ru/product/232739/batareyka-faison-lr6-super-alkaline-bl-20-box/" TargetMode="External"/><Relationship Id="rId_hyperlink_1933" Type="http://schemas.openxmlformats.org/officeDocument/2006/relationships/hyperlink" Target="https://playdevice.ru/product/232740/batareyka-faison-lr6-ultra-alkaline-sr-4-60/" TargetMode="External"/><Relationship Id="rId_hyperlink_1934" Type="http://schemas.openxmlformats.org/officeDocument/2006/relationships/hyperlink" Target="https://playdevice.ru/product/235976/batareyka-gp-lr06-super-bl-4-31-40/" TargetMode="External"/><Relationship Id="rId_hyperlink_1935" Type="http://schemas.openxmlformats.org/officeDocument/2006/relationships/hyperlink" Target="https://playdevice.ru/product/134772/batareyka-gp-r06-sr-4-greencell-40/" TargetMode="External"/><Relationship Id="rId_hyperlink_1936" Type="http://schemas.openxmlformats.org/officeDocument/2006/relationships/hyperlink" Target="https://playdevice.ru/product/240624/batareyka-opticell-lr06-simply-otryvnoy-bl20-210/" TargetMode="External"/><Relationship Id="rId_hyperlink_1937" Type="http://schemas.openxmlformats.org/officeDocument/2006/relationships/hyperlink" Target="https://playdevice.ru/product/222569/batareyka-robiton-lr06-force-sr-2-20-vysokomoschnyy/" TargetMode="External"/><Relationship Id="rId_hyperlink_1938" Type="http://schemas.openxmlformats.org/officeDocument/2006/relationships/hyperlink" Target="https://playdevice.ru/product/239711/batareyka-robiton-lr06-standart-bulk20/" TargetMode="External"/><Relationship Id="rId_hyperlink_1939" Type="http://schemas.openxmlformats.org/officeDocument/2006/relationships/hyperlink" Target="https://playdevice.ru/product/149894/batareyka-smartbuy-one-lr06-40-bulk-40-soba-2a40s-eco/" TargetMode="External"/><Relationship Id="rId_hyperlink_1940" Type="http://schemas.openxmlformats.org/officeDocument/2006/relationships/hyperlink" Target="https://playdevice.ru/product/216982/batareyka-smartbuy-one-r06-sr-4-60-eco/" TargetMode="External"/><Relationship Id="rId_hyperlink_1941" Type="http://schemas.openxmlformats.org/officeDocument/2006/relationships/hyperlink" Target="https://playdevice.ru/product/132824/batareyka-varta-lr06-energy-bl-4-80/" TargetMode="External"/><Relationship Id="rId_hyperlink_1942" Type="http://schemas.openxmlformats.org/officeDocument/2006/relationships/hyperlink" Target="https://playdevice.ru/product/242106/batareyka-varta-lr06-longlife-bl-10/" TargetMode="External"/><Relationship Id="rId_hyperlink_1943" Type="http://schemas.openxmlformats.org/officeDocument/2006/relationships/hyperlink" Target="https://playdevice.ru/product/240760/batareyka-varta-lr06-longlife-bl-8/" TargetMode="External"/><Relationship Id="rId_hyperlink_1944" Type="http://schemas.openxmlformats.org/officeDocument/2006/relationships/hyperlink" Target="https://playdevice.ru/product/122554/batareyka-camelion-3r12-super-heavy-duty-green-sr-1-kvadrat-12/" TargetMode="External"/><Relationship Id="rId_hyperlink_1945" Type="http://schemas.openxmlformats.org/officeDocument/2006/relationships/hyperlink" Target="https://playdevice.ru/product/134762/batareyka-duracell-6lr61-alkaline-bl-1-krona-10/" TargetMode="External"/><Relationship Id="rId_hyperlink_1946" Type="http://schemas.openxmlformats.org/officeDocument/2006/relationships/hyperlink" Target="https://playdevice.ru/product/221279/batareyka-gp-6f22-blue-sr-1-10-krona/" TargetMode="External"/><Relationship Id="rId_hyperlink_1947" Type="http://schemas.openxmlformats.org/officeDocument/2006/relationships/hyperlink" Target="https://playdevice.ru/product/230659/batareyka-robiton-6lr61-alkaline-sr-1-krona-10/" TargetMode="External"/><Relationship Id="rId_hyperlink_1948" Type="http://schemas.openxmlformats.org/officeDocument/2006/relationships/hyperlink" Target="https://playdevice.ru/product/134780/batareyka-samsung-pleomax-6f22-sr-1-krona-10/" TargetMode="External"/><Relationship Id="rId_hyperlink_1949" Type="http://schemas.openxmlformats.org/officeDocument/2006/relationships/hyperlink" Target="https://playdevice.ru/product/126462/batareyka-smartbuy-6f221s-10/" TargetMode="External"/><Relationship Id="rId_hyperlink_1950" Type="http://schemas.openxmlformats.org/officeDocument/2006/relationships/hyperlink" Target="https://playdevice.ru/product/152077/batareyka-smartbuy-6lr611b-12/" TargetMode="External"/><Relationship Id="rId_hyperlink_1951" Type="http://schemas.openxmlformats.org/officeDocument/2006/relationships/hyperlink" Target="https://playdevice.ru/product/221840/batareyka-varta-6lr61-energy-4122-bl110/" TargetMode="External"/><Relationship Id="rId_hyperlink_1952" Type="http://schemas.openxmlformats.org/officeDocument/2006/relationships/hyperlink" Target="https://playdevice.ru/product/167720/batareyka-camelion-a27-bl-5-mercury-free/" TargetMode="External"/><Relationship Id="rId_hyperlink_1953" Type="http://schemas.openxmlformats.org/officeDocument/2006/relationships/hyperlink" Target="https://playdevice.ru/product/148573/batareyka-duracell-cr123-ultra-photo-bl-1/" TargetMode="External"/><Relationship Id="rId_hyperlink_1954" Type="http://schemas.openxmlformats.org/officeDocument/2006/relationships/hyperlink" Target="https://playdevice.ru/product/141227/batareyka-duracell-cr2-bl-1/" TargetMode="External"/><Relationship Id="rId_hyperlink_1955" Type="http://schemas.openxmlformats.org/officeDocument/2006/relationships/hyperlink" Target="https://playdevice.ru/product/134757/batareyka-duracell-a23-mn21-alkaline-bl-1-10/" TargetMode="External"/><Relationship Id="rId_hyperlink_1956" Type="http://schemas.openxmlformats.org/officeDocument/2006/relationships/hyperlink" Target="https://playdevice.ru/product/134756/batareyka-duracell-a27-alkaline-bl-1-10/" TargetMode="External"/><Relationship Id="rId_hyperlink_1957" Type="http://schemas.openxmlformats.org/officeDocument/2006/relationships/hyperlink" Target="https://playdevice.ru/product/174295/batareyka-energizer-cr123-bl-1-660/" TargetMode="External"/><Relationship Id="rId_hyperlink_1958" Type="http://schemas.openxmlformats.org/officeDocument/2006/relationships/hyperlink" Target="https://playdevice.ru/product/231131/batareyka-robiton-a23-bl-5/" TargetMode="External"/><Relationship Id="rId_hyperlink_1959" Type="http://schemas.openxmlformats.org/officeDocument/2006/relationships/hyperlink" Target="https://playdevice.ru/product/232052/batareyka-robiton-profi-cr2-bl-1/" TargetMode="External"/><Relationship Id="rId_hyperlink_1960" Type="http://schemas.openxmlformats.org/officeDocument/2006/relationships/hyperlink" Target="https://playdevice.ru/product/147643/batareyka-smartbuy-a23-bl-5/" TargetMode="External"/><Relationship Id="rId_hyperlink_1961" Type="http://schemas.openxmlformats.org/officeDocument/2006/relationships/hyperlink" Target="https://playdevice.ru/product/147644/batareyka-smartbuy-a27-bl-5/" TargetMode="External"/><Relationship Id="rId_hyperlink_1962" Type="http://schemas.openxmlformats.org/officeDocument/2006/relationships/hyperlink" Target="https://playdevice.ru/product/222593/batareyka-smartbuy-cr123a-bl-1/" TargetMode="External"/><Relationship Id="rId_hyperlink_1963" Type="http://schemas.openxmlformats.org/officeDocument/2006/relationships/hyperlink" Target="https://playdevice.ru/product/219095/batareyka-smartbuy-cr21b-sbbl-2-1b-bl-1/" TargetMode="External"/><Relationship Id="rId_hyperlink_1964" Type="http://schemas.openxmlformats.org/officeDocument/2006/relationships/hyperlink" Target="https://playdevice.ru/product/226133/batareyka-varta-a23-bl-1/" TargetMode="External"/><Relationship Id="rId_hyperlink_1965" Type="http://schemas.openxmlformats.org/officeDocument/2006/relationships/hyperlink" Target="https://playdevice.ru/product/226134/batareyka-varta-a27-bl-1/" TargetMode="External"/><Relationship Id="rId_hyperlink_1966" Type="http://schemas.openxmlformats.org/officeDocument/2006/relationships/hyperlink" Target="https://playdevice.ru/product/224652/batareyka-varta-cr123a-bl-1/" TargetMode="External"/><Relationship Id="rId_hyperlink_1967" Type="http://schemas.openxmlformats.org/officeDocument/2006/relationships/hyperlink" Target="https://playdevice.ru/product/134785/batareyka-camelion-r14-super-heavy-duty-green-sr-2-12/" TargetMode="External"/><Relationship Id="rId_hyperlink_1968" Type="http://schemas.openxmlformats.org/officeDocument/2006/relationships/hyperlink" Target="https://playdevice.ru/product/148566/batareyka-duracell-lr14-alkaline-bl-2-20/" TargetMode="External"/><Relationship Id="rId_hyperlink_1969" Type="http://schemas.openxmlformats.org/officeDocument/2006/relationships/hyperlink" Target="https://playdevice.ru/product/177066/batareyka-energizer-lr14-max-bl-2-12/" TargetMode="External"/><Relationship Id="rId_hyperlink_1970" Type="http://schemas.openxmlformats.org/officeDocument/2006/relationships/hyperlink" Target="https://playdevice.ru/product/224249/batareyka-robiton-r14-sr-2/" TargetMode="External"/><Relationship Id="rId_hyperlink_1971" Type="http://schemas.openxmlformats.org/officeDocument/2006/relationships/hyperlink" Target="https://playdevice.ru/product/151583/batareyka-smartbuy-lr14-bl-2-12/" TargetMode="External"/><Relationship Id="rId_hyperlink_1972" Type="http://schemas.openxmlformats.org/officeDocument/2006/relationships/hyperlink" Target="https://playdevice.ru/product/138060/batareyka-smartbuy-r14-sr-2-24/" TargetMode="External"/><Relationship Id="rId_hyperlink_1973" Type="http://schemas.openxmlformats.org/officeDocument/2006/relationships/hyperlink" Target="https://playdevice.ru/product/171019/batareyka-camelion-lr20-plus-alkaline-bl-2-12/" TargetMode="External"/><Relationship Id="rId_hyperlink_1974" Type="http://schemas.openxmlformats.org/officeDocument/2006/relationships/hyperlink" Target="https://playdevice.ru/product/128937/batareyka-camelion-r20-super-heavy-duty-black-sr-2-12/" TargetMode="External"/><Relationship Id="rId_hyperlink_1975" Type="http://schemas.openxmlformats.org/officeDocument/2006/relationships/hyperlink" Target="https://playdevice.ru/product/134763/batareyka-duracell-lr20-alkaline-bl-2-20/" TargetMode="External"/><Relationship Id="rId_hyperlink_1976" Type="http://schemas.openxmlformats.org/officeDocument/2006/relationships/hyperlink" Target="https://playdevice.ru/product/178665/batareyka-gp-lr20-super-bl-2-20/" TargetMode="External"/><Relationship Id="rId_hyperlink_1977" Type="http://schemas.openxmlformats.org/officeDocument/2006/relationships/hyperlink" Target="https://playdevice.ru/product/177997/batareyka-gp-r20-sr-2-blue-20/" TargetMode="External"/><Relationship Id="rId_hyperlink_1978" Type="http://schemas.openxmlformats.org/officeDocument/2006/relationships/hyperlink" Target="https://playdevice.ru/product/166307/batareyka-gp-r20-sr-2-supercell-20/" TargetMode="External"/><Relationship Id="rId_hyperlink_1979" Type="http://schemas.openxmlformats.org/officeDocument/2006/relationships/hyperlink" Target="https://playdevice.ru/product/240850/batareyka-opticell-lr20-basic-bl2/" TargetMode="External"/><Relationship Id="rId_hyperlink_1980" Type="http://schemas.openxmlformats.org/officeDocument/2006/relationships/hyperlink" Target="https://playdevice.ru/product/129054/batareyka-panasonic-r20-sr-2-24/" TargetMode="External"/><Relationship Id="rId_hyperlink_1981" Type="http://schemas.openxmlformats.org/officeDocument/2006/relationships/hyperlink" Target="https://playdevice.ru/product/171020/batareyka-panasonic-r20-zinc-carbon-bl-2/" TargetMode="External"/><Relationship Id="rId_hyperlink_1982" Type="http://schemas.openxmlformats.org/officeDocument/2006/relationships/hyperlink" Target="https://playdevice.ru/product/230658/batareyka-robiton-lr20-alkaline-sr-2-12/" TargetMode="External"/><Relationship Id="rId_hyperlink_1983" Type="http://schemas.openxmlformats.org/officeDocument/2006/relationships/hyperlink" Target="https://playdevice.ru/product/224250/batareyka-robiton-r20-sr-2/" TargetMode="External"/><Relationship Id="rId_hyperlink_1984" Type="http://schemas.openxmlformats.org/officeDocument/2006/relationships/hyperlink" Target="https://playdevice.ru/product/178208/batareyka-camelion-za10-zincair-mercury-free-dlya-sluhovyh-apparatov-14v-bl-6-60/" TargetMode="External"/><Relationship Id="rId_hyperlink_1985" Type="http://schemas.openxmlformats.org/officeDocument/2006/relationships/hyperlink" Target="https://playdevice.ru/product/178207/batareyka-camelion-za13-zincair-mercury-free-dlya-sluhovyh-apparatov-14v-bl-6-60/" TargetMode="External"/><Relationship Id="rId_hyperlink_1986" Type="http://schemas.openxmlformats.org/officeDocument/2006/relationships/hyperlink" Target="https://playdevice.ru/product/220559/batareyka-duracell-za10-bl6-zinc-air-145v-de-660600-dlya-sluhovyh-apparatov/" TargetMode="External"/><Relationship Id="rId_hyperlink_1987" Type="http://schemas.openxmlformats.org/officeDocument/2006/relationships/hyperlink" Target="https://playdevice.ru/product/220560/batareyka-duracell-za312-bl6-zinc-air-145v-de-660600-dlya-sluhovyh-apparatov/" TargetMode="External"/><Relationship Id="rId_hyperlink_1988" Type="http://schemas.openxmlformats.org/officeDocument/2006/relationships/hyperlink" Target="https://playdevice.ru/product/221270/batareyka-duracell-za675-bl6-zinc-air-145v-de-660600-dlya-sluhovyh-apparatov-bl-6/" TargetMode="External"/><Relationship Id="rId_hyperlink_1989" Type="http://schemas.openxmlformats.org/officeDocument/2006/relationships/hyperlink" Target="https://playdevice.ru/product/220569/batareyka-gp-za10-dlya-sluhovyh-apparatov-bl-6/" TargetMode="External"/><Relationship Id="rId_hyperlink_1990" Type="http://schemas.openxmlformats.org/officeDocument/2006/relationships/hyperlink" Target="https://playdevice.ru/product/220570/batareyka-gp-za13-dlya-sluhovyh-apparatov-bl-6/" TargetMode="External"/><Relationship Id="rId_hyperlink_1991" Type="http://schemas.openxmlformats.org/officeDocument/2006/relationships/hyperlink" Target="https://playdevice.ru/product/232049/batareyka-robiton-za10-dlya-sluhovyh-apparatov-bl-6/" TargetMode="External"/><Relationship Id="rId_hyperlink_1992" Type="http://schemas.openxmlformats.org/officeDocument/2006/relationships/hyperlink" Target="https://playdevice.ru/product/233197/batareyka-robiton-za13-dlya-sluhovyh-apparatov-bl-6/" TargetMode="External"/><Relationship Id="rId_hyperlink_1993" Type="http://schemas.openxmlformats.org/officeDocument/2006/relationships/hyperlink" Target="https://playdevice.ru/product/232050/batareyka-robiton-za312-dlya-sluhovyh-apparatov-bl-6/" TargetMode="External"/><Relationship Id="rId_hyperlink_1994" Type="http://schemas.openxmlformats.org/officeDocument/2006/relationships/hyperlink" Target="https://playdevice.ru/product/232051/batareyka-robiton-za675-dlya-sluhovyh-apparatov-bl-6/" TargetMode="External"/><Relationship Id="rId_hyperlink_1995" Type="http://schemas.openxmlformats.org/officeDocument/2006/relationships/hyperlink" Target="https://playdevice.ru/product/222119/batareyka-smartbuy-a10-dlya-sluhovyh-apparatov-bl-6/" TargetMode="External"/><Relationship Id="rId_hyperlink_1996" Type="http://schemas.openxmlformats.org/officeDocument/2006/relationships/hyperlink" Target="https://playdevice.ru/product/222121/batareyka-smartbuy-a312-dlya-sluhovyh-apparatov-bl-6/" TargetMode="External"/><Relationship Id="rId_hyperlink_1997" Type="http://schemas.openxmlformats.org/officeDocument/2006/relationships/hyperlink" Target="https://playdevice.ru/product/183450/batareyka-videx-za10-dlya-sluhovyh-apparatov-14v-bl-6/" TargetMode="External"/><Relationship Id="rId_hyperlink_1998" Type="http://schemas.openxmlformats.org/officeDocument/2006/relationships/hyperlink" Target="https://playdevice.ru/product/136789/batareyka-camelion-cr1216-bl-1/" TargetMode="External"/><Relationship Id="rId_hyperlink_1999" Type="http://schemas.openxmlformats.org/officeDocument/2006/relationships/hyperlink" Target="https://playdevice.ru/product/128608/batareyka-camelion-cr1616-bl-1/" TargetMode="External"/><Relationship Id="rId_hyperlink_2000" Type="http://schemas.openxmlformats.org/officeDocument/2006/relationships/hyperlink" Target="https://playdevice.ru/product/128607/batareyka-camelion-cr1632-bl-1/" TargetMode="External"/><Relationship Id="rId_hyperlink_2001" Type="http://schemas.openxmlformats.org/officeDocument/2006/relationships/hyperlink" Target="https://playdevice.ru/product/148565/batareyka-camelion-cr2025-bp-5-50/" TargetMode="External"/><Relationship Id="rId_hyperlink_2002" Type="http://schemas.openxmlformats.org/officeDocument/2006/relationships/hyperlink" Target="https://playdevice.ru/product/136604/batareyka-camelion-cr2320-bl-1/" TargetMode="External"/><Relationship Id="rId_hyperlink_2003" Type="http://schemas.openxmlformats.org/officeDocument/2006/relationships/hyperlink" Target="https://playdevice.ru/product/184269/batareyka-camelion-cr2325-bl-1/" TargetMode="External"/><Relationship Id="rId_hyperlink_2004" Type="http://schemas.openxmlformats.org/officeDocument/2006/relationships/hyperlink" Target="https://playdevice.ru/product/184270/batareyka-camelion-cr2330-bl-1/" TargetMode="External"/><Relationship Id="rId_hyperlink_2005" Type="http://schemas.openxmlformats.org/officeDocument/2006/relationships/hyperlink" Target="https://playdevice.ru/product/219386/batareyka-duracell-cr2016-bl-2-20/" TargetMode="External"/><Relationship Id="rId_hyperlink_2006" Type="http://schemas.openxmlformats.org/officeDocument/2006/relationships/hyperlink" Target="https://playdevice.ru/product/242185/batareyka-duracell-cr2025-bl-5-rst-50/" TargetMode="External"/><Relationship Id="rId_hyperlink_2007" Type="http://schemas.openxmlformats.org/officeDocument/2006/relationships/hyperlink" Target="https://playdevice.ru/product/217175/batareyka-duracell-cr2032-bl-5-20/" TargetMode="External"/><Relationship Id="rId_hyperlink_2008" Type="http://schemas.openxmlformats.org/officeDocument/2006/relationships/hyperlink" Target="https://playdevice.ru/product/242184/batareyka-duracell-cr2032-bl-5-rst-50/" TargetMode="External"/><Relationship Id="rId_hyperlink_2009" Type="http://schemas.openxmlformats.org/officeDocument/2006/relationships/hyperlink" Target="https://playdevice.ru/product/135819/batareyka-energizer-cr2032-lithium-bl-1-10/" TargetMode="External"/><Relationship Id="rId_hyperlink_2010" Type="http://schemas.openxmlformats.org/officeDocument/2006/relationships/hyperlink" Target="https://playdevice.ru/product/220568/batareyka-gp-cr2450-bl-5/" TargetMode="External"/><Relationship Id="rId_hyperlink_2011" Type="http://schemas.openxmlformats.org/officeDocument/2006/relationships/hyperlink" Target="https://playdevice.ru/product/219920/batareyka-renata-cr1616-bl-1/" TargetMode="External"/><Relationship Id="rId_hyperlink_2012" Type="http://schemas.openxmlformats.org/officeDocument/2006/relationships/hyperlink" Target="https://playdevice.ru/product/219921/batareyka-renata-cr1620-bl-1/" TargetMode="External"/><Relationship Id="rId_hyperlink_2013" Type="http://schemas.openxmlformats.org/officeDocument/2006/relationships/hyperlink" Target="https://playdevice.ru/product/135175/batareyka-renata-cr2032-bl-1/" TargetMode="External"/><Relationship Id="rId_hyperlink_2014" Type="http://schemas.openxmlformats.org/officeDocument/2006/relationships/hyperlink" Target="https://playdevice.ru/product/151659/batareyka-renata-cr2430-bl-1/" TargetMode="External"/><Relationship Id="rId_hyperlink_2015" Type="http://schemas.openxmlformats.org/officeDocument/2006/relationships/hyperlink" Target="https://playdevice.ru/product/226323/batareyka-robiton-profi-cr13n-3v-bl-1-dlya-vebasty/" TargetMode="External"/><Relationship Id="rId_hyperlink_2016" Type="http://schemas.openxmlformats.org/officeDocument/2006/relationships/hyperlink" Target="https://playdevice.ru/product/231778/batareyka-robiton-profi-cr1220-bl-1/" TargetMode="External"/><Relationship Id="rId_hyperlink_2017" Type="http://schemas.openxmlformats.org/officeDocument/2006/relationships/hyperlink" Target="https://playdevice.ru/product/231779/batareyka-robiton-profi-cr1225-bl-1/" TargetMode="External"/><Relationship Id="rId_hyperlink_2018" Type="http://schemas.openxmlformats.org/officeDocument/2006/relationships/hyperlink" Target="https://playdevice.ru/product/231780/batareyka-robiton-profi-cr1616-bl-1/" TargetMode="External"/><Relationship Id="rId_hyperlink_2019" Type="http://schemas.openxmlformats.org/officeDocument/2006/relationships/hyperlink" Target="https://playdevice.ru/product/231781/batareyka-robiton-profi-cr1620-bl-1/" TargetMode="External"/><Relationship Id="rId_hyperlink_2020" Type="http://schemas.openxmlformats.org/officeDocument/2006/relationships/hyperlink" Target="https://playdevice.ru/product/231782/batareyka-robiton-profi-cr1632-bl-1/" TargetMode="External"/><Relationship Id="rId_hyperlink_2021" Type="http://schemas.openxmlformats.org/officeDocument/2006/relationships/hyperlink" Target="https://playdevice.ru/product/235174/batareyka-robiton-profi-cr1632-bl-5/" TargetMode="External"/><Relationship Id="rId_hyperlink_2022" Type="http://schemas.openxmlformats.org/officeDocument/2006/relationships/hyperlink" Target="https://playdevice.ru/product/230661/batareyka-robiton-profi-cr2016-bl-5/" TargetMode="External"/><Relationship Id="rId_hyperlink_2023" Type="http://schemas.openxmlformats.org/officeDocument/2006/relationships/hyperlink" Target="https://playdevice.ru/product/230662/batareyka-robiton-profi-cr2025-bl-5/" TargetMode="External"/><Relationship Id="rId_hyperlink_2024" Type="http://schemas.openxmlformats.org/officeDocument/2006/relationships/hyperlink" Target="https://playdevice.ru/product/233196/batareyka-robiton-profi-cr2032-bl-1/" TargetMode="External"/><Relationship Id="rId_hyperlink_2025" Type="http://schemas.openxmlformats.org/officeDocument/2006/relationships/hyperlink" Target="https://playdevice.ru/product/230663/batareyka-robiton-profi-cr2032-bl-5/" TargetMode="External"/><Relationship Id="rId_hyperlink_2026" Type="http://schemas.openxmlformats.org/officeDocument/2006/relationships/hyperlink" Target="https://playdevice.ru/product/231119/batareyka-robiton-profi-cr2320-bl-1/" TargetMode="External"/><Relationship Id="rId_hyperlink_2027" Type="http://schemas.openxmlformats.org/officeDocument/2006/relationships/hyperlink" Target="https://playdevice.ru/product/231120/batareyka-robiton-profi-cr2325-bl-1/" TargetMode="External"/><Relationship Id="rId_hyperlink_2028" Type="http://schemas.openxmlformats.org/officeDocument/2006/relationships/hyperlink" Target="https://playdevice.ru/product/231121/batareyka-robiton-profi-cr2330-bl-1/" TargetMode="External"/><Relationship Id="rId_hyperlink_2029" Type="http://schemas.openxmlformats.org/officeDocument/2006/relationships/hyperlink" Target="https://playdevice.ru/product/231122/batareyka-robiton-profi-cr2354-bl-1/" TargetMode="External"/><Relationship Id="rId_hyperlink_2030" Type="http://schemas.openxmlformats.org/officeDocument/2006/relationships/hyperlink" Target="https://playdevice.ru/product/231123/batareyka-robiton-profi-cr2430-bl-1/" TargetMode="External"/><Relationship Id="rId_hyperlink_2031" Type="http://schemas.openxmlformats.org/officeDocument/2006/relationships/hyperlink" Target="https://playdevice.ru/product/231124/batareyka-robiton-profi-cr2450-bl-1/" TargetMode="External"/><Relationship Id="rId_hyperlink_2032" Type="http://schemas.openxmlformats.org/officeDocument/2006/relationships/hyperlink" Target="https://playdevice.ru/product/168402/batareyka-smartbuy-cr1216-bl-1/" TargetMode="External"/><Relationship Id="rId_hyperlink_2033" Type="http://schemas.openxmlformats.org/officeDocument/2006/relationships/hyperlink" Target="https://playdevice.ru/product/152071/batareyka-smartbuy-cr1225-bl-1/" TargetMode="External"/><Relationship Id="rId_hyperlink_2034" Type="http://schemas.openxmlformats.org/officeDocument/2006/relationships/hyperlink" Target="https://playdevice.ru/product/129489/batareyka-smartbuy-cr2016-bl-5/" TargetMode="External"/><Relationship Id="rId_hyperlink_2035" Type="http://schemas.openxmlformats.org/officeDocument/2006/relationships/hyperlink" Target="https://playdevice.ru/product/131641/batareyka-smartbuy-cr2032-bl-1-12/" TargetMode="External"/><Relationship Id="rId_hyperlink_2036" Type="http://schemas.openxmlformats.org/officeDocument/2006/relationships/hyperlink" Target="https://playdevice.ru/product/152076/batareyka-smartbuy-cr2430-bl-5/" TargetMode="External"/><Relationship Id="rId_hyperlink_2037" Type="http://schemas.openxmlformats.org/officeDocument/2006/relationships/hyperlink" Target="https://playdevice.ru/product/169387/batareyka-smartbuy-cr2450-bl-5-100/" TargetMode="External"/><Relationship Id="rId_hyperlink_2038" Type="http://schemas.openxmlformats.org/officeDocument/2006/relationships/hyperlink" Target="https://playdevice.ru/product/220594/batareyka-varta-cr2032-bl-1-10/" TargetMode="External"/><Relationship Id="rId_hyperlink_2039" Type="http://schemas.openxmlformats.org/officeDocument/2006/relationships/hyperlink" Target="https://playdevice.ru/product/123650/batareyka-videx-cr1216-lithium-bl-5/" TargetMode="External"/><Relationship Id="rId_hyperlink_2040" Type="http://schemas.openxmlformats.org/officeDocument/2006/relationships/hyperlink" Target="https://playdevice.ru/product/167725/batareyka-camelion-g00-mercury-free-379alr521-bl-10-100/" TargetMode="External"/><Relationship Id="rId_hyperlink_2041" Type="http://schemas.openxmlformats.org/officeDocument/2006/relationships/hyperlink" Target="https://playdevice.ru/product/178038/batareyka-camelion-g01-mercury-free-364alr621164-bl-10-100/" TargetMode="External"/><Relationship Id="rId_hyperlink_2042" Type="http://schemas.openxmlformats.org/officeDocument/2006/relationships/hyperlink" Target="https://playdevice.ru/product/166070/batareyka-camelion-g02-396alr726196-bl-10-100/" TargetMode="External"/><Relationship Id="rId_hyperlink_2043" Type="http://schemas.openxmlformats.org/officeDocument/2006/relationships/hyperlink" Target="https://playdevice.ru/product/146089/batareyka-camelion-g03-mercury-free-392alr41192-bl-10-100/" TargetMode="External"/><Relationship Id="rId_hyperlink_2044" Type="http://schemas.openxmlformats.org/officeDocument/2006/relationships/hyperlink" Target="https://playdevice.ru/product/144858/batareyka-camelion-g04-mercury-free-377alr626177-bl-10-100/" TargetMode="External"/><Relationship Id="rId_hyperlink_2045" Type="http://schemas.openxmlformats.org/officeDocument/2006/relationships/hyperlink" Target="https://playdevice.ru/product/166073/batareyka-camelion-g05-393alr754193-bl-10-100/" TargetMode="External"/><Relationship Id="rId_hyperlink_2046" Type="http://schemas.openxmlformats.org/officeDocument/2006/relationships/hyperlink" Target="https://playdevice.ru/product/134599/batareyka-camelion-g05-mercury-free-393alr754193-bl-10-100/" TargetMode="External"/><Relationship Id="rId_hyperlink_2047" Type="http://schemas.openxmlformats.org/officeDocument/2006/relationships/hyperlink" Target="https://playdevice.ru/product/178204/batareyka-camelion-g06-mercury-free-371alr921171-bl-10-100/" TargetMode="External"/><Relationship Id="rId_hyperlink_2048" Type="http://schemas.openxmlformats.org/officeDocument/2006/relationships/hyperlink" Target="https://playdevice.ru/product/166075/batareyka-camelion-g07-395alr926195-bl-10-100/" TargetMode="External"/><Relationship Id="rId_hyperlink_2049" Type="http://schemas.openxmlformats.org/officeDocument/2006/relationships/hyperlink" Target="https://playdevice.ru/product/178044/batareyka-camelion-g07-mercury-free-395alr926195-bl-10-100/" TargetMode="External"/><Relationship Id="rId_hyperlink_2050" Type="http://schemas.openxmlformats.org/officeDocument/2006/relationships/hyperlink" Target="https://playdevice.ru/product/166076/batareyka-camelion-g08-391alr1120191-bl-10-100/" TargetMode="External"/><Relationship Id="rId_hyperlink_2051" Type="http://schemas.openxmlformats.org/officeDocument/2006/relationships/hyperlink" Target="https://playdevice.ru/product/166077/batareyka-camelion-g09-394alr936194-bl-10-100/" TargetMode="External"/><Relationship Id="rId_hyperlink_2052" Type="http://schemas.openxmlformats.org/officeDocument/2006/relationships/hyperlink" Target="https://playdevice.ru/product/178203/batareyka-camelion-g09-mercury-free-394alr936194-bl-10-100/" TargetMode="External"/><Relationship Id="rId_hyperlink_2053" Type="http://schemas.openxmlformats.org/officeDocument/2006/relationships/hyperlink" Target="https://playdevice.ru/product/166079/batareyka-camelion-g11-362alr721162-bl-10-100/" TargetMode="External"/><Relationship Id="rId_hyperlink_2054" Type="http://schemas.openxmlformats.org/officeDocument/2006/relationships/hyperlink" Target="https://playdevice.ru/product/144859/batareyka-camelion-g13-mercury-free-357alr44a76-bl-10-100/" TargetMode="External"/><Relationship Id="rId_hyperlink_2055" Type="http://schemas.openxmlformats.org/officeDocument/2006/relationships/hyperlink" Target="https://playdevice.ru/product/242187/batareyka-duracell-g13-357alr44a76-bl-10-rst-100/" TargetMode="External"/><Relationship Id="rId_hyperlink_2056" Type="http://schemas.openxmlformats.org/officeDocument/2006/relationships/hyperlink" Target="https://playdevice.ru/product/236083/batareyka-robiton-g0-bl-5-100/" TargetMode="External"/><Relationship Id="rId_hyperlink_2057" Type="http://schemas.openxmlformats.org/officeDocument/2006/relationships/hyperlink" Target="https://playdevice.ru/product/236084/batareyka-robiton-g01-bl-5-100/" TargetMode="External"/><Relationship Id="rId_hyperlink_2058" Type="http://schemas.openxmlformats.org/officeDocument/2006/relationships/hyperlink" Target="https://playdevice.ru/product/231125/batareyka-robiton-g03-bl-5-100/" TargetMode="External"/><Relationship Id="rId_hyperlink_2059" Type="http://schemas.openxmlformats.org/officeDocument/2006/relationships/hyperlink" Target="https://playdevice.ru/product/231126/batareyka-robiton-g04-bl-5-100/" TargetMode="External"/><Relationship Id="rId_hyperlink_2060" Type="http://schemas.openxmlformats.org/officeDocument/2006/relationships/hyperlink" Target="https://playdevice.ru/product/236086/batareyka-robiton-g06-bl-5-100/" TargetMode="External"/><Relationship Id="rId_hyperlink_2061" Type="http://schemas.openxmlformats.org/officeDocument/2006/relationships/hyperlink" Target="https://playdevice.ru/product/231128/batareyka-robiton-g10-bl-5-100/" TargetMode="External"/><Relationship Id="rId_hyperlink_2062" Type="http://schemas.openxmlformats.org/officeDocument/2006/relationships/hyperlink" Target="https://playdevice.ru/product/231130/batareyka-robiton-g13-bl-3-60/" TargetMode="External"/><Relationship Id="rId_hyperlink_2063" Type="http://schemas.openxmlformats.org/officeDocument/2006/relationships/hyperlink" Target="https://playdevice.ru/product/231129/batareyka-robiton-g13-bl-5-100/" TargetMode="External"/><Relationship Id="rId_hyperlink_2064" Type="http://schemas.openxmlformats.org/officeDocument/2006/relationships/hyperlink" Target="https://playdevice.ru/product/147653/batareyka-smartbuy-g04-bl-10-100/" TargetMode="External"/><Relationship Id="rId_hyperlink_2065" Type="http://schemas.openxmlformats.org/officeDocument/2006/relationships/hyperlink" Target="https://playdevice.ru/product/147654/batareyka-smartbuy-g05-bl-10-100/" TargetMode="External"/><Relationship Id="rId_hyperlink_2066" Type="http://schemas.openxmlformats.org/officeDocument/2006/relationships/hyperlink" Target="https://playdevice.ru/product/147658/batareyka-smartbuy-g09-bl-10-100/" TargetMode="External"/><Relationship Id="rId_hyperlink_2067" Type="http://schemas.openxmlformats.org/officeDocument/2006/relationships/hyperlink" Target="https://playdevice.ru/product/147647/batareyka-smartbuy-g10-bl-10-100/" TargetMode="External"/><Relationship Id="rId_hyperlink_2068" Type="http://schemas.openxmlformats.org/officeDocument/2006/relationships/hyperlink" Target="https://playdevice.ru/product/147649/batareyka-smartbuy-g12-bl-10-100/" TargetMode="External"/><Relationship Id="rId_hyperlink_2069" Type="http://schemas.openxmlformats.org/officeDocument/2006/relationships/hyperlink" Target="https://playdevice.ru/product/147638/batareyka-videx-g00-379alr521164-bl-10-100/" TargetMode="External"/><Relationship Id="rId_hyperlink_2070" Type="http://schemas.openxmlformats.org/officeDocument/2006/relationships/hyperlink" Target="https://playdevice.ru/product/138130/batareyka-videx-g02-396alr726196-bl-10-100/" TargetMode="External"/><Relationship Id="rId_hyperlink_2071" Type="http://schemas.openxmlformats.org/officeDocument/2006/relationships/hyperlink" Target="https://playdevice.ru/product/138133/batareyka-videx-g07-395alr926195-bl-10-100/" TargetMode="External"/><Relationship Id="rId_hyperlink_2072" Type="http://schemas.openxmlformats.org/officeDocument/2006/relationships/hyperlink" Target="https://playdevice.ru/product/138136/batareyka-videx-g11-362alr721162-bl-10-100/" TargetMode="External"/><Relationship Id="rId_hyperlink_2073" Type="http://schemas.openxmlformats.org/officeDocument/2006/relationships/hyperlink" Target="https://playdevice.ru/product/223957/batareyka-renata-g10-silver-oxide-389lr54189-bl-1/" TargetMode="External"/><Relationship Id="rId_hyperlink_2074" Type="http://schemas.openxmlformats.org/officeDocument/2006/relationships/hyperlink" Target="https://playdevice.ru/product/229121/blok-pitaniya-reguliruemyy-15-12v-1000ma-6-nasadok-tw-003/" TargetMode="External"/><Relationship Id="rId_hyperlink_2075" Type="http://schemas.openxmlformats.org/officeDocument/2006/relationships/hyperlink" Target="https://playdevice.ru/product/171886/blok-pitaniya-reguliruemyy-3-12v-2100ma-6-nasadok-lp-1000/" TargetMode="External"/><Relationship Id="rId_hyperlink_2076" Type="http://schemas.openxmlformats.org/officeDocument/2006/relationships/hyperlink" Target="https://playdevice.ru/product/239697/blok-pitaniya-reguliruemyy-3-24v-2000ma-shteker-55h25mm-ot-apb106/" TargetMode="External"/><Relationship Id="rId_hyperlink_2077" Type="http://schemas.openxmlformats.org/officeDocument/2006/relationships/hyperlink" Target="https://playdevice.ru/product/219684/blok-pitaniya-3v-2000ma-shteker-55h25mm-ap-305-ot-apb21/" TargetMode="External"/><Relationship Id="rId_hyperlink_2078" Type="http://schemas.openxmlformats.org/officeDocument/2006/relationships/hyperlink" Target="https://playdevice.ru/product/234488/blok-pitaniya-55v-500ma-shteker-55h25mm-pnlv226ce/" TargetMode="External"/><Relationship Id="rId_hyperlink_2079" Type="http://schemas.openxmlformats.org/officeDocument/2006/relationships/hyperlink" Target="https://playdevice.ru/product/177677/blok-pitaniya-5v-1000ma-shteker-35h135mm-live-power-lp-29/" TargetMode="External"/><Relationship Id="rId_hyperlink_2080" Type="http://schemas.openxmlformats.org/officeDocument/2006/relationships/hyperlink" Target="https://playdevice.ru/product/241731/blok-pitaniya-5v-1500ma-shteker-25h07mm-live-power-lp-02/" TargetMode="External"/><Relationship Id="rId_hyperlink_2081" Type="http://schemas.openxmlformats.org/officeDocument/2006/relationships/hyperlink" Target="https://playdevice.ru/product/177676/blok-pitaniya-5v-2000ma-shteker-25h07mm-live-power-lp-25/" TargetMode="External"/><Relationship Id="rId_hyperlink_2082" Type="http://schemas.openxmlformats.org/officeDocument/2006/relationships/hyperlink" Target="https://playdevice.ru/product/171991/blok-pitaniya-5v-2000ma-shteker-55h21mm-mrm-power-0502/" TargetMode="External"/><Relationship Id="rId_hyperlink_2083" Type="http://schemas.openxmlformats.org/officeDocument/2006/relationships/hyperlink" Target="https://playdevice.ru/product/129655/blok-pitaniya-5v-2500ma-shteker-35h135mm-ot-apb18/" TargetMode="External"/><Relationship Id="rId_hyperlink_2084" Type="http://schemas.openxmlformats.org/officeDocument/2006/relationships/hyperlink" Target="https://playdevice.ru/product/135432/blok-pitaniya-9v-2000ma-sdvoennyy-shteker-55254017-af-902/" TargetMode="External"/><Relationship Id="rId_hyperlink_2085" Type="http://schemas.openxmlformats.org/officeDocument/2006/relationships/hyperlink" Target="https://playdevice.ru/product/230471/blok-pitaniya-9v-2000ma-shteker-55h25mm-afkas-nova-a-20/" TargetMode="External"/><Relationship Id="rId_hyperlink_2086" Type="http://schemas.openxmlformats.org/officeDocument/2006/relationships/hyperlink" Target="https://playdevice.ru/product/168096/blok-pitaniya-12v-1000ma-shteker-55h25mm-live-power-lp-43/" TargetMode="External"/><Relationship Id="rId_hyperlink_2087" Type="http://schemas.openxmlformats.org/officeDocument/2006/relationships/hyperlink" Target="https://playdevice.ru/product/127619/blok-pitaniya-12v-1000ma-shteker-55x21mm-chernyy-ot-apb42/" TargetMode="External"/><Relationship Id="rId_hyperlink_2088" Type="http://schemas.openxmlformats.org/officeDocument/2006/relationships/hyperlink" Target="https://playdevice.ru/product/168098/blok-pitaniya-12v-1500ma-shteker-55h25mm-live-power-lp-73/" TargetMode="External"/><Relationship Id="rId_hyperlink_2089" Type="http://schemas.openxmlformats.org/officeDocument/2006/relationships/hyperlink" Target="https://playdevice.ru/product/238472/blok-pitaniya-12v-2000ma-shteker-55h25mm/" TargetMode="External"/><Relationship Id="rId_hyperlink_2090" Type="http://schemas.openxmlformats.org/officeDocument/2006/relationships/hyperlink" Target="https://playdevice.ru/product/233289/blok-pitaniya-12v-2000ma-shteker-55h25mm-2-nasadki-40x17mm35x135-live-power-lp-225/" TargetMode="External"/><Relationship Id="rId_hyperlink_2091" Type="http://schemas.openxmlformats.org/officeDocument/2006/relationships/hyperlink" Target="https://playdevice.ru/product/233283/blok-pitaniya-12v-2000ma-shteker-55h25mm-s-pereklyuchatelem-18m-live-power-lp-90/" TargetMode="External"/><Relationship Id="rId_hyperlink_2092" Type="http://schemas.openxmlformats.org/officeDocument/2006/relationships/hyperlink" Target="https://playdevice.ru/product/152202/blok-pitaniya-12v-2000ma-shteker-55h25mm-belyy-ot-apb31/" TargetMode="External"/><Relationship Id="rId_hyperlink_2093" Type="http://schemas.openxmlformats.org/officeDocument/2006/relationships/hyperlink" Target="https://playdevice.ru/product/235845/blok-pitaniya-12v-3000ma-shteker-55h25mm-ydt-1230/" TargetMode="External"/><Relationship Id="rId_hyperlink_2094" Type="http://schemas.openxmlformats.org/officeDocument/2006/relationships/hyperlink" Target="https://playdevice.ru/product/127618/blok-pitaniya-12v-3000ma-shteker-55h25mm-chernyy-ot-apb41/" TargetMode="External"/><Relationship Id="rId_hyperlink_2095" Type="http://schemas.openxmlformats.org/officeDocument/2006/relationships/hyperlink" Target="https://playdevice.ru/product/240924/blok-pitaniya-20v-3250ma-325a-shteker-5525mm-podhodit-dlya-yandeks-stancii-maks/" TargetMode="External"/><Relationship Id="rId_hyperlink_2096" Type="http://schemas.openxmlformats.org/officeDocument/2006/relationships/hyperlink" Target="https://playdevice.ru/product/236407/blok-pitaniya-48v-2000ma-shteker-55h25mm-live-power-lp-76/" TargetMode="External"/><Relationship Id="rId_hyperlink_2097" Type="http://schemas.openxmlformats.org/officeDocument/2006/relationships/hyperlink" Target="https://playdevice.ru/product/236900/blok-pitaniya-12v-2000ma-gnezdo-prikurivatelya-dream-a2/" TargetMode="External"/><Relationship Id="rId_hyperlink_2098" Type="http://schemas.openxmlformats.org/officeDocument/2006/relationships/hyperlink" Target="https://playdevice.ru/product/222590/zaryadnoe-ustroystvo-2xaaa-2xaa-6f22-avtomaticheskoe-smartbuy-sbhc-503/" TargetMode="External"/><Relationship Id="rId_hyperlink_2099" Type="http://schemas.openxmlformats.org/officeDocument/2006/relationships/hyperlink" Target="https://playdevice.ru/product/222591/zaryadnoe-ustroystvo-4xaaa-4xaa-2x6f22-avtomaticheskoe-smartbuy-sbhc-505/" TargetMode="External"/><Relationship Id="rId_hyperlink_2100" Type="http://schemas.openxmlformats.org/officeDocument/2006/relationships/hyperlink" Target="https://playdevice.ru/product/148297/zaryadnoe-ustroystvo-gle-c704-dlya-2-ni-cdni-mh-akkum-ov-aaa-i-aa/" TargetMode="External"/><Relationship Id="rId_hyperlink_2101" Type="http://schemas.openxmlformats.org/officeDocument/2006/relationships/hyperlink" Target="https://playdevice.ru/product/231912/zaryadnoe-ustroystvo-kodak-c8002b-usb-k4aaaaa/" TargetMode="External"/><Relationship Id="rId_hyperlink_2102" Type="http://schemas.openxmlformats.org/officeDocument/2006/relationships/hyperlink" Target="https://playdevice.ru/product/241367/zaryadnoe-ustroystvo-kosmos-kos-801usb1-2-aaaaa-pitanie-ot-usb-shnur/" TargetMode="External"/><Relationship Id="rId_hyperlink_2103" Type="http://schemas.openxmlformats.org/officeDocument/2006/relationships/hyperlink" Target="https://playdevice.ru/product/220129/zaryadnoe-ustroystvo-18650-liitokala-na-2-akkum-220-12v-usb-lii-300/" TargetMode="External"/><Relationship Id="rId_hyperlink_2104" Type="http://schemas.openxmlformats.org/officeDocument/2006/relationships/hyperlink" Target="https://playdevice.ru/product/222592/zaryadnoe-ustroystvo-18650-17335-14500-1650017650-smartbuy-sbhc-511/" TargetMode="External"/><Relationship Id="rId_hyperlink_2105" Type="http://schemas.openxmlformats.org/officeDocument/2006/relationships/hyperlink" Target="https://playdevice.ru/product/229432/zaryadnoe-ustroystvo-18650-indikator-zaryada-na-1-akkumulyator-ot-apz15/" TargetMode="External"/><Relationship Id="rId_hyperlink_2106" Type="http://schemas.openxmlformats.org/officeDocument/2006/relationships/hyperlink" Target="https://playdevice.ru/product/220873/zaryadnoe-ustroystvo-dlya-18650-26650-16340-14500-na-2-akkumulyatora-hd-8863/" TargetMode="External"/><Relationship Id="rId_hyperlink_2107" Type="http://schemas.openxmlformats.org/officeDocument/2006/relationships/hyperlink" Target="https://playdevice.ru/product/226881/zaryadnoe-ustroystvo-dlya-akkumulyatorov-ot-apz08-indikator-zaryada-na-1-akkum/" TargetMode="External"/><Relationship Id="rId_hyperlink_2108" Type="http://schemas.openxmlformats.org/officeDocument/2006/relationships/hyperlink" Target="https://playdevice.ru/product/234179/blok-pitaniya-126v-1000ma-shteker-55h25mm-kontroller-zaryada-live-power/" TargetMode="External"/><Relationship Id="rId_hyperlink_2109" Type="http://schemas.openxmlformats.org/officeDocument/2006/relationships/hyperlink" Target="https://playdevice.ru/product/237654/kabel-audio-63-jack-63-jack-2pin-shteker-shteker-18-metra/" TargetMode="External"/><Relationship Id="rId_hyperlink_2110" Type="http://schemas.openxmlformats.org/officeDocument/2006/relationships/hyperlink" Target="https://playdevice.ru/product/240385/kabel-audio-35-jack-35-jack-147-cvetnoy-fosfornyy-1m-5/" TargetMode="External"/><Relationship Id="rId_hyperlink_2111" Type="http://schemas.openxmlformats.org/officeDocument/2006/relationships/hyperlink" Target="https://playdevice.ru/product/241501/kabel-audio-35-jack-35-jack-15m-materchatyy-shteker-metall-jd-373-5/" TargetMode="External"/><Relationship Id="rId_hyperlink_2112" Type="http://schemas.openxmlformats.org/officeDocument/2006/relationships/hyperlink" Target="https://playdevice.ru/product/241378/kabel-audio-35-jack-35-jack-1m-kozhanyy-jd-525-5/" TargetMode="External"/><Relationship Id="rId_hyperlink_2113" Type="http://schemas.openxmlformats.org/officeDocument/2006/relationships/hyperlink" Target="https://playdevice.ru/product/241377/kabel-audio-35-jack-35-jack-2m-silikonovyy-shteker-metall-jd-458-5/" TargetMode="External"/><Relationship Id="rId_hyperlink_2114" Type="http://schemas.openxmlformats.org/officeDocument/2006/relationships/hyperlink" Target="https://playdevice.ru/product/239268/kabel-audio-35-jack-35-jack-borofone-bl10-1m-chernyy/" TargetMode="External"/><Relationship Id="rId_hyperlink_2115" Type="http://schemas.openxmlformats.org/officeDocument/2006/relationships/hyperlink" Target="https://playdevice.ru/product/238637/kabel-audio-35-jack-35-jack-borofone-bl4-chernyy/" TargetMode="External"/><Relationship Id="rId_hyperlink_2116" Type="http://schemas.openxmlformats.org/officeDocument/2006/relationships/hyperlink" Target="https://playdevice.ru/product/231304/kabel-audio-35-jack-35-jack-borofone-bl5-chernyy/" TargetMode="External"/><Relationship Id="rId_hyperlink_2117" Type="http://schemas.openxmlformats.org/officeDocument/2006/relationships/hyperlink" Target="https://playdevice.ru/product/221161/kabel-audio-35-jack-35-jack-dream-jd423-s-knopkoy-otveta-mikrofon/" TargetMode="External"/><Relationship Id="rId_hyperlink_2118" Type="http://schemas.openxmlformats.org/officeDocument/2006/relationships/hyperlink" Target="https://playdevice.ru/product/231708/kabel-audio-35-jack-35-jack-dream-ky76-15m-chernyy/" TargetMode="External"/><Relationship Id="rId_hyperlink_2119" Type="http://schemas.openxmlformats.org/officeDocument/2006/relationships/hyperlink" Target="https://playdevice.ru/product/220546/kabel-audio-35-jack-35-jack-dream-ky76-1m-belyy/" TargetMode="External"/><Relationship Id="rId_hyperlink_2120" Type="http://schemas.openxmlformats.org/officeDocument/2006/relationships/hyperlink" Target="https://playdevice.ru/product/218709/kabel-audio-35-jack-35-jack-hoco-upa12-s-mikrofonom-chernyy/" TargetMode="External"/><Relationship Id="rId_hyperlink_2121" Type="http://schemas.openxmlformats.org/officeDocument/2006/relationships/hyperlink" Target="https://playdevice.ru/product/240384/kabel-audio-35-jack-35-jack-jd-261-rezinovyy-metall-1m/" TargetMode="External"/><Relationship Id="rId_hyperlink_2122" Type="http://schemas.openxmlformats.org/officeDocument/2006/relationships/hyperlink" Target="https://playdevice.ru/product/135293/kabel-audio-35-jack-35-jack-x6-neylon-shteker-metall/" TargetMode="External"/><Relationship Id="rId_hyperlink_2123" Type="http://schemas.openxmlformats.org/officeDocument/2006/relationships/hyperlink" Target="https://playdevice.ru/product/131242/kabel-audio-35-jack-35-jack-dzhett-3m/" TargetMode="External"/><Relationship Id="rId_hyperlink_2124" Type="http://schemas.openxmlformats.org/officeDocument/2006/relationships/hyperlink" Target="https://playdevice.ru/product/136651/kabel-audio-35-jack-35-jack-dzhett-5m/" TargetMode="External"/><Relationship Id="rId_hyperlink_2125" Type="http://schemas.openxmlformats.org/officeDocument/2006/relationships/hyperlink" Target="https://playdevice.ru/product/237814/kabel-audio-35-jack-35-jack-metallicheskaya-opletka-1m-zoloto-5/" TargetMode="External"/><Relationship Id="rId_hyperlink_2126" Type="http://schemas.openxmlformats.org/officeDocument/2006/relationships/hyperlink" Target="https://playdevice.ru/product/237659/kabel-audio-35-jack-35-plug-3pin-shteker-gnezdo-15m-metall-fgm/" TargetMode="External"/><Relationship Id="rId_hyperlink_2127" Type="http://schemas.openxmlformats.org/officeDocument/2006/relationships/hyperlink" Target="https://playdevice.ru/product/131276/kabel-audio-35-jack-35-plug-3pin-shteker-gnezdo-dzhett-3m-nt-3014/" TargetMode="External"/><Relationship Id="rId_hyperlink_2128" Type="http://schemas.openxmlformats.org/officeDocument/2006/relationships/hyperlink" Target="https://playdevice.ru/product/131274/kabel-audio-35-jack-35-plug-3pin-shteker-gnezdo-dzhett-5m-nt-3014/" TargetMode="External"/><Relationship Id="rId_hyperlink_2129" Type="http://schemas.openxmlformats.org/officeDocument/2006/relationships/hyperlink" Target="https://playdevice.ru/product/136650/kabel-audio-35-jack-35-plug-3pin-shteker-gnezdo-dzhett-7m-nt-3014/" TargetMode="External"/><Relationship Id="rId_hyperlink_2130" Type="http://schemas.openxmlformats.org/officeDocument/2006/relationships/hyperlink" Target="https://playdevice.ru/product/221162/kabel-audio-35-jack-35-plug-4pin-shteker-gnezdo-dream-jd457-1m/" TargetMode="External"/><Relationship Id="rId_hyperlink_2131" Type="http://schemas.openxmlformats.org/officeDocument/2006/relationships/hyperlink" Target="https://playdevice.ru/product/238638/kabel-audio-35-jack-35-plug-hoco-upa20-seryy/" TargetMode="External"/><Relationship Id="rId_hyperlink_2132" Type="http://schemas.openxmlformats.org/officeDocument/2006/relationships/hyperlink" Target="https://playdevice.ru/product/227328/kabel-audio-35-jack-2-rca-av-15m/" TargetMode="External"/><Relationship Id="rId_hyperlink_2133" Type="http://schemas.openxmlformats.org/officeDocument/2006/relationships/hyperlink" Target="https://playdevice.ru/product/140609/kabel-audio-35-jack-2-rca-dzhett-15m/" TargetMode="External"/><Relationship Id="rId_hyperlink_2134" Type="http://schemas.openxmlformats.org/officeDocument/2006/relationships/hyperlink" Target="https://playdevice.ru/product/136649/kabel-audio-35-jack-2-rca-dzhett-5m-nt-3017a/" TargetMode="External"/><Relationship Id="rId_hyperlink_2135" Type="http://schemas.openxmlformats.org/officeDocument/2006/relationships/hyperlink" Target="https://playdevice.ru/product/218806/kabel-audio-35-jack-3-rca-15m-dream/" TargetMode="External"/><Relationship Id="rId_hyperlink_2136" Type="http://schemas.openxmlformats.org/officeDocument/2006/relationships/hyperlink" Target="https://playdevice.ru/product/223581/kabel-audio-35-jack-3-rca-no-name-15m/" TargetMode="External"/><Relationship Id="rId_hyperlink_2137" Type="http://schemas.openxmlformats.org/officeDocument/2006/relationships/hyperlink" Target="https://playdevice.ru/product/236655/kabel-audio-35-jack-3-rca-no-name-3m/" TargetMode="External"/><Relationship Id="rId_hyperlink_2138" Type="http://schemas.openxmlformats.org/officeDocument/2006/relationships/hyperlink" Target="https://playdevice.ru/product/227085/kabel-audio-35-jack-3-rca-dzhett-15m/" TargetMode="External"/><Relationship Id="rId_hyperlink_2139" Type="http://schemas.openxmlformats.org/officeDocument/2006/relationships/hyperlink" Target="https://playdevice.ru/product/223582/kabel-audio-35-jack-3-rca-signal-3m/" TargetMode="External"/><Relationship Id="rId_hyperlink_2140" Type="http://schemas.openxmlformats.org/officeDocument/2006/relationships/hyperlink" Target="https://playdevice.ru/product/136662/kabel-audio-dzhett-35-jack-2rca-3m-rexant-nt-3017a/" TargetMode="External"/><Relationship Id="rId_hyperlink_2141" Type="http://schemas.openxmlformats.org/officeDocument/2006/relationships/hyperlink" Target="https://playdevice.ru/product/230232/perehodnik-35-jack-2-x-35-plug-1m-ritmix/" TargetMode="External"/><Relationship Id="rId_hyperlink_2142" Type="http://schemas.openxmlformats.org/officeDocument/2006/relationships/hyperlink" Target="https://playdevice.ru/product/225655/perehodnik-35-jack-2-x-35-plug-3rin-shteker-2-gnezda-dream-jd88/" TargetMode="External"/><Relationship Id="rId_hyperlink_2143" Type="http://schemas.openxmlformats.org/officeDocument/2006/relationships/hyperlink" Target="https://playdevice.ru/product/232485/perehodnik-35-jack-2-x-35-plug-3rin-shteker-2-gnezda-kin-ky-190/" TargetMode="External"/><Relationship Id="rId_hyperlink_2144" Type="http://schemas.openxmlformats.org/officeDocument/2006/relationships/hyperlink" Target="https://playdevice.ru/product/232209/perehodnik-35-jack-2-x-35-plug-02m/" TargetMode="External"/><Relationship Id="rId_hyperlink_2145" Type="http://schemas.openxmlformats.org/officeDocument/2006/relationships/hyperlink" Target="https://playdevice.ru/product/167975/perehodnik-35-jack-2-x-35-plug-4rin-shteker-2-gnezda-ac-1-02m/" TargetMode="External"/><Relationship Id="rId_hyperlink_2146" Type="http://schemas.openxmlformats.org/officeDocument/2006/relationships/hyperlink" Target="https://playdevice.ru/product/183133/perehodnik-35-jack-2-x-35-plug-4rin-shteker-2-gnezda-dialog-ca-0001/" TargetMode="External"/><Relationship Id="rId_hyperlink_2147" Type="http://schemas.openxmlformats.org/officeDocument/2006/relationships/hyperlink" Target="https://playdevice.ru/product/223171/perehodnik-35-jack-2-x-35-plug-4rin-shteker-2-gnezda-ezra-ad04/" TargetMode="External"/><Relationship Id="rId_hyperlink_2148" Type="http://schemas.openxmlformats.org/officeDocument/2006/relationships/hyperlink" Target="https://playdevice.ru/product/229512/perehodnik-35-jack-2-x-35-plug-4rin-shteker-2-gnezda-ky57-5/" TargetMode="External"/><Relationship Id="rId_hyperlink_2149" Type="http://schemas.openxmlformats.org/officeDocument/2006/relationships/hyperlink" Target="https://playdevice.ru/product/229489/perehodnik-35-jack-2rca-plug-3pin-shteker-2-gnezda-h17/" TargetMode="External"/><Relationship Id="rId_hyperlink_2150" Type="http://schemas.openxmlformats.org/officeDocument/2006/relationships/hyperlink" Target="https://playdevice.ru/product/241331/perehodnik-35-jack-2rca-plug-4pin-shteker-2-gnezda-h17-2/" TargetMode="External"/><Relationship Id="rId_hyperlink_2151" Type="http://schemas.openxmlformats.org/officeDocument/2006/relationships/hyperlink" Target="https://playdevice.ru/product/229492/perehodnik-35-jack-3rca-plug-shteker-4pin-3-gnezda/" TargetMode="External"/><Relationship Id="rId_hyperlink_2152" Type="http://schemas.openxmlformats.org/officeDocument/2006/relationships/hyperlink" Target="https://playdevice.ru/product/233607/audiokonverter-dream-b3/" TargetMode="External"/><Relationship Id="rId_hyperlink_2153" Type="http://schemas.openxmlformats.org/officeDocument/2006/relationships/hyperlink" Target="https://playdevice.ru/product/130811/perehodnik-35-jack-63-plug-3pin-shteker-gnezdo-stereo-plastik-5/" TargetMode="External"/><Relationship Id="rId_hyperlink_2154" Type="http://schemas.openxmlformats.org/officeDocument/2006/relationships/hyperlink" Target="https://playdevice.ru/product/136654/perehodnik-35-jack-63-plug-t-1791b-zoloto/" TargetMode="External"/><Relationship Id="rId_hyperlink_2155" Type="http://schemas.openxmlformats.org/officeDocument/2006/relationships/hyperlink" Target="https://playdevice.ru/product/218802/kabel-audiovideo-2rca-2rca-15m-dream/" TargetMode="External"/><Relationship Id="rId_hyperlink_2156" Type="http://schemas.openxmlformats.org/officeDocument/2006/relationships/hyperlink" Target="https://playdevice.ru/product/159075/kabel-audiovideo-2rca-2rca-dzhett-12m-nt-3052/" TargetMode="External"/><Relationship Id="rId_hyperlink_2157" Type="http://schemas.openxmlformats.org/officeDocument/2006/relationships/hyperlink" Target="https://playdevice.ru/product/140604/kabel-audiovideo-2rca-2rca-dzhett-15m/" TargetMode="External"/><Relationship Id="rId_hyperlink_2158" Type="http://schemas.openxmlformats.org/officeDocument/2006/relationships/hyperlink" Target="https://playdevice.ru/product/237971/kabel-audiovideo-3rca-3rca-5m/" TargetMode="External"/><Relationship Id="rId_hyperlink_2159" Type="http://schemas.openxmlformats.org/officeDocument/2006/relationships/hyperlink" Target="https://playdevice.ru/product/128903/kabel-audiovideo-3rca-3rca-defender-15m-rca3p3p-05pro/" TargetMode="External"/><Relationship Id="rId_hyperlink_2160" Type="http://schemas.openxmlformats.org/officeDocument/2006/relationships/hyperlink" Target="https://playdevice.ru/product/122745/kabel-audiovideo-3rca-3rca-smarttrack-15m-ka-131/" TargetMode="External"/><Relationship Id="rId_hyperlink_2161" Type="http://schemas.openxmlformats.org/officeDocument/2006/relationships/hyperlink" Target="https://playdevice.ru/product/122747/kabel-audiovideo-3rca-3rca-smarttrack-5m-ka-135/" TargetMode="External"/><Relationship Id="rId_hyperlink_2162" Type="http://schemas.openxmlformats.org/officeDocument/2006/relationships/hyperlink" Target="https://playdevice.ru/product/136640/kabel-audiovideo-3rca-3rca-dzhett-18m-ck-8027/" TargetMode="External"/><Relationship Id="rId_hyperlink_2163" Type="http://schemas.openxmlformats.org/officeDocument/2006/relationships/hyperlink" Target="https://playdevice.ru/product/177226/kabel-audiovideo-3rca-3rca-dzhett-1m/" TargetMode="External"/><Relationship Id="rId_hyperlink_2164" Type="http://schemas.openxmlformats.org/officeDocument/2006/relationships/hyperlink" Target="https://playdevice.ru/product/140607/kabel-audiovideo-4rca-4rca-dzhett-15m/" TargetMode="External"/><Relationship Id="rId_hyperlink_2165" Type="http://schemas.openxmlformats.org/officeDocument/2006/relationships/hyperlink" Target="https://playdevice.ru/product/177227/kabel-audiovideo-4rca-4rca-dzhett-3m/" TargetMode="External"/><Relationship Id="rId_hyperlink_2166" Type="http://schemas.openxmlformats.org/officeDocument/2006/relationships/hyperlink" Target="https://playdevice.ru/product/173350/kabel-dvi-i-dual-vga-15m-ot-avw03/" TargetMode="External"/><Relationship Id="rId_hyperlink_2167" Type="http://schemas.openxmlformats.org/officeDocument/2006/relationships/hyperlink" Target="https://playdevice.ru/product/224594/kabel-dvi-hdmi-shteker-shteker-dialog-hc-a1630-cv-0530-3-m/" TargetMode="External"/><Relationship Id="rId_hyperlink_2168" Type="http://schemas.openxmlformats.org/officeDocument/2006/relationships/hyperlink" Target="https://playdevice.ru/product/238478/kabel-dvi-d-hdmi-shteker-shteker-opletka-15m/" TargetMode="External"/><Relationship Id="rId_hyperlink_2169" Type="http://schemas.openxmlformats.org/officeDocument/2006/relationships/hyperlink" Target="https://playdevice.ru/product/234169/kabel-hdmi-dvi-shteker-shteker-2m-s4-1920x1080/" TargetMode="External"/><Relationship Id="rId_hyperlink_2170" Type="http://schemas.openxmlformats.org/officeDocument/2006/relationships/hyperlink" Target="https://playdevice.ru/product/227391/kabel-audiovideo-hdmi-hdmi-075m/" TargetMode="External"/><Relationship Id="rId_hyperlink_2171" Type="http://schemas.openxmlformats.org/officeDocument/2006/relationships/hyperlink" Target="https://playdevice.ru/product/173803/kabel-audiovideo-hdmi-hdmi-15m-opletka-neylon-krasnyy/" TargetMode="External"/><Relationship Id="rId_hyperlink_2172" Type="http://schemas.openxmlformats.org/officeDocument/2006/relationships/hyperlink" Target="https://playdevice.ru/product/240166/kabel-audiovideo-hdmi-hdmi-15m-opletka-neylon-siniy/" TargetMode="External"/><Relationship Id="rId_hyperlink_2173" Type="http://schemas.openxmlformats.org/officeDocument/2006/relationships/hyperlink" Target="https://playdevice.ru/product/177076/kabel-audiovideo-hdmi-hdmi-15m-chernyy/" TargetMode="External"/><Relationship Id="rId_hyperlink_2174" Type="http://schemas.openxmlformats.org/officeDocument/2006/relationships/hyperlink" Target="https://playdevice.ru/product/234468/kabel-audiovideo-hdmi-hdmi-15m-chernyy/" TargetMode="External"/><Relationship Id="rId_hyperlink_2175" Type="http://schemas.openxmlformats.org/officeDocument/2006/relationships/hyperlink" Target="https://playdevice.ru/product/231803/kabel-audiovideo-hdmi-hdmi-1m/" TargetMode="External"/><Relationship Id="rId_hyperlink_2176" Type="http://schemas.openxmlformats.org/officeDocument/2006/relationships/hyperlink" Target="https://playdevice.ru/product/129068/kabel-audiovideo-hdmi-hdmi-defender-3m-hdmi-10-pro/" TargetMode="External"/><Relationship Id="rId_hyperlink_2177" Type="http://schemas.openxmlformats.org/officeDocument/2006/relationships/hyperlink" Target="https://playdevice.ru/product/234173/kabel-audiovideo-hdmi-hdmi-dream-15m/" TargetMode="External"/><Relationship Id="rId_hyperlink_2178" Type="http://schemas.openxmlformats.org/officeDocument/2006/relationships/hyperlink" Target="https://playdevice.ru/product/238032/kabel-audiovideo-hdmi-hdmi-hdtv-20-4k2k-versiya-20-15m-ep/" TargetMode="External"/><Relationship Id="rId_hyperlink_2179" Type="http://schemas.openxmlformats.org/officeDocument/2006/relationships/hyperlink" Target="https://playdevice.ru/product/239386/kabel-audiovideo-hdmi-hdmi-hdtv-20-4k2k-versiya-20-15m-h218/" TargetMode="External"/><Relationship Id="rId_hyperlink_2180" Type="http://schemas.openxmlformats.org/officeDocument/2006/relationships/hyperlink" Target="https://playdevice.ru/product/238034/kabel-audiovideo-hdmi-hdmi-hdtv-20-4k2k-versiya-20-5m-ep/" TargetMode="External"/><Relationship Id="rId_hyperlink_2181" Type="http://schemas.openxmlformats.org/officeDocument/2006/relationships/hyperlink" Target="https://playdevice.ru/product/232529/kabel-audiovideo-hdmi-hdmi-dzhett-07m/" TargetMode="External"/><Relationship Id="rId_hyperlink_2182" Type="http://schemas.openxmlformats.org/officeDocument/2006/relationships/hyperlink" Target="https://playdevice.ru/product/145848/kabel-audiovideo-hdmi-hdmi-dzhett-1m/" TargetMode="External"/><Relationship Id="rId_hyperlink_2183" Type="http://schemas.openxmlformats.org/officeDocument/2006/relationships/hyperlink" Target="https://playdevice.ru/product/129842/kabel-audiovideo-hdmi-hdmi-dzhett-2m/" TargetMode="External"/><Relationship Id="rId_hyperlink_2184" Type="http://schemas.openxmlformats.org/officeDocument/2006/relationships/hyperlink" Target="https://playdevice.ru/product/178511/kabel-audiovideo-hdmi-hdmi-dzhett-3m/" TargetMode="External"/><Relationship Id="rId_hyperlink_2185" Type="http://schemas.openxmlformats.org/officeDocument/2006/relationships/hyperlink" Target="https://playdevice.ru/product/129844/kabel-audiovideo-hdmi-hdmi-dzhett-5m/" TargetMode="External"/><Relationship Id="rId_hyperlink_2186" Type="http://schemas.openxmlformats.org/officeDocument/2006/relationships/hyperlink" Target="https://playdevice.ru/product/129845/kabel-audiovideo-hdmi-hdmi-dzhett-7m/" TargetMode="External"/><Relationship Id="rId_hyperlink_2187" Type="http://schemas.openxmlformats.org/officeDocument/2006/relationships/hyperlink" Target="https://playdevice.ru/product/159162/kabel-audiovideo-hdmi-hdmi-dzhett-20m/" TargetMode="External"/><Relationship Id="rId_hyperlink_2188" Type="http://schemas.openxmlformats.org/officeDocument/2006/relationships/hyperlink" Target="https://playdevice.ru/product/224100/kabel-audiovideo-hdmi-hdmi-dzhett-dlya-ultra-hd-4k-8k-60hz-high-speed-versiya-20-15m/" TargetMode="External"/><Relationship Id="rId_hyperlink_2189" Type="http://schemas.openxmlformats.org/officeDocument/2006/relationships/hyperlink" Target="https://playdevice.ru/product/224099/kabel-audiovideo-hdmi-hdmi-dzhett-dlya-ultra-hd-4k-8k-60hz-high-speed-versiya-20-1m/" TargetMode="External"/><Relationship Id="rId_hyperlink_2190" Type="http://schemas.openxmlformats.org/officeDocument/2006/relationships/hyperlink" Target="https://playdevice.ru/product/224101/kabel-audiovideo-hdmi-hdmi-dzhett-dlya-ultra-hd-4k-8k-60hz-high-speed-versiya-20-2m/" TargetMode="External"/><Relationship Id="rId_hyperlink_2191" Type="http://schemas.openxmlformats.org/officeDocument/2006/relationships/hyperlink" Target="https://playdevice.ru/product/130479/kabel-audiovideo-hdmi-microhdmi-defender-18m-08-06pro/" TargetMode="External"/><Relationship Id="rId_hyperlink_2192" Type="http://schemas.openxmlformats.org/officeDocument/2006/relationships/hyperlink" Target="https://playdevice.ru/product/129838/kabel-audiovideo-hdmi-microhdmi-dzhett-15m/" TargetMode="External"/><Relationship Id="rId_hyperlink_2193" Type="http://schemas.openxmlformats.org/officeDocument/2006/relationships/hyperlink" Target="https://playdevice.ru/product/164779/kabel-audiovideo-hdmi-mini-hdmi-15m-ot-avw15/" TargetMode="External"/><Relationship Id="rId_hyperlink_2194" Type="http://schemas.openxmlformats.org/officeDocument/2006/relationships/hyperlink" Target="https://playdevice.ru/product/230237/kabel-audiovideo-hdmi-mini-hdmi-smartbuy-20-m/" TargetMode="External"/><Relationship Id="rId_hyperlink_2195" Type="http://schemas.openxmlformats.org/officeDocument/2006/relationships/hyperlink" Target="https://playdevice.ru/product/239074/kabel-audiovideo-udlinitel-n208-hdmi-hdmi-5m-gnezdo-shteker/" TargetMode="External"/><Relationship Id="rId_hyperlink_2196" Type="http://schemas.openxmlformats.org/officeDocument/2006/relationships/hyperlink" Target="https://playdevice.ru/product/237161/kabel-audiovideo-scart-3rca-15m-bez-pereklyuchatelya-sk15/" TargetMode="External"/><Relationship Id="rId_hyperlink_2197" Type="http://schemas.openxmlformats.org/officeDocument/2006/relationships/hyperlink" Target="https://playdevice.ru/product/136660/kabel-audiovideo-scart-4rca-dzhett-15m-nt-6010/" TargetMode="External"/><Relationship Id="rId_hyperlink_2198" Type="http://schemas.openxmlformats.org/officeDocument/2006/relationships/hyperlink" Target="https://playdevice.ru/product/131245/kabel-audiovideo-scart-scart-dzhett-1m-nt-6002a/" TargetMode="External"/><Relationship Id="rId_hyperlink_2199" Type="http://schemas.openxmlformats.org/officeDocument/2006/relationships/hyperlink" Target="https://playdevice.ru/product/131244/kabel-audiovideo-scart-scart-dzhett-3m-nt-6002a/" TargetMode="External"/><Relationship Id="rId_hyperlink_2200" Type="http://schemas.openxmlformats.org/officeDocument/2006/relationships/hyperlink" Target="https://playdevice.ru/product/153974/kabel-video-svideo-svideo-15m/" TargetMode="External"/><Relationship Id="rId_hyperlink_2201" Type="http://schemas.openxmlformats.org/officeDocument/2006/relationships/hyperlink" Target="https://playdevice.ru/product/124898/kabel-vga-vga-shteker-shteker-15m-ep/" TargetMode="External"/><Relationship Id="rId_hyperlink_2202" Type="http://schemas.openxmlformats.org/officeDocument/2006/relationships/hyperlink" Target="https://playdevice.ru/product/161027/kabel-vga-vga-shteker-shteker-3m-ep/" TargetMode="External"/><Relationship Id="rId_hyperlink_2203" Type="http://schemas.openxmlformats.org/officeDocument/2006/relationships/hyperlink" Target="https://playdevice.ru/product/230233/kabel-vga-vga-shteker-shteker-3m-exegate/" TargetMode="External"/><Relationship Id="rId_hyperlink_2204" Type="http://schemas.openxmlformats.org/officeDocument/2006/relationships/hyperlink" Target="https://playdevice.ru/product/148291/kabel-vga-vga-shteker-shteker-5m-ot-avw19/" TargetMode="External"/><Relationship Id="rId_hyperlink_2205" Type="http://schemas.openxmlformats.org/officeDocument/2006/relationships/hyperlink" Target="https://playdevice.ru/product/153681/kabel-vga-vga-shteker-shteker-troynoy-ekran-ferritovye-kolca-gembird-3m/" TargetMode="External"/><Relationship Id="rId_hyperlink_2206" Type="http://schemas.openxmlformats.org/officeDocument/2006/relationships/hyperlink" Target="https://playdevice.ru/product/239068/kabel-vga-hdmiaux-pitanie-h79/" TargetMode="External"/><Relationship Id="rId_hyperlink_2207" Type="http://schemas.openxmlformats.org/officeDocument/2006/relationships/hyperlink" Target="https://playdevice.ru/product/238442/kommutator-vhodov-hdmi-switchremote-3x1-port-s-pultom/" TargetMode="External"/><Relationship Id="rId_hyperlink_2208" Type="http://schemas.openxmlformats.org/officeDocument/2006/relationships/hyperlink" Target="https://playdevice.ru/product/238432/konverter-hdmi-to-scart-1080p/" TargetMode="External"/><Relationship Id="rId_hyperlink_2209" Type="http://schemas.openxmlformats.org/officeDocument/2006/relationships/hyperlink" Target="https://playdevice.ru/product/238433/konverter-scart-to-hdmi-1080p/" TargetMode="External"/><Relationship Id="rId_hyperlink_2210" Type="http://schemas.openxmlformats.org/officeDocument/2006/relationships/hyperlink" Target="https://playdevice.ru/product/237422/konverter-perehodnik-mini-av2hdmi-vhod-input-3rca-gnezdo-vyhod-output-hdmi-gnezdo-ot-avw52/" TargetMode="External"/><Relationship Id="rId_hyperlink_2211" Type="http://schemas.openxmlformats.org/officeDocument/2006/relationships/hyperlink" Target="https://playdevice.ru/product/234141/konverter-perehodnik-mini-av2hdmi-vhod-input-3rca-gnezdo-vyhod-output-hdmi-gnezdo-belyy/" TargetMode="External"/><Relationship Id="rId_hyperlink_2212" Type="http://schemas.openxmlformats.org/officeDocument/2006/relationships/hyperlink" Target="https://playdevice.ru/product/236380/konverter-perehodnik-mini-av2hdmi-vhod-input-3rca-gnezdo-vyhod-output-hdmi-gnezdo-chernyy/" TargetMode="External"/><Relationship Id="rId_hyperlink_2213" Type="http://schemas.openxmlformats.org/officeDocument/2006/relationships/hyperlink" Target="https://playdevice.ru/product/234142/konverter-perehodnik-mini-av2vga-vhod-input-3rca-gnezdo-vyhod-output-vga-gnezdo/" TargetMode="External"/><Relationship Id="rId_hyperlink_2214" Type="http://schemas.openxmlformats.org/officeDocument/2006/relationships/hyperlink" Target="https://playdevice.ru/product/236382/konverter-perehodnik-mini-av2vga-vhod-input-3rca-gnezdo-vyhod-output-vga-gnezdo-belyy/" TargetMode="External"/><Relationship Id="rId_hyperlink_2215" Type="http://schemas.openxmlformats.org/officeDocument/2006/relationships/hyperlink" Target="https://playdevice.ru/product/226014/konverter-perehodnik-mini-hdmi2av-vhod-input-hdmi-gnezdo-vyhod-output-3rca-gnezdo/" TargetMode="External"/><Relationship Id="rId_hyperlink_2216" Type="http://schemas.openxmlformats.org/officeDocument/2006/relationships/hyperlink" Target="https://playdevice.ru/product/237421/konverter-perehodnik-mini-hdmi2av-vhod-input-hdmi-gnezdo-vyhod-output-3rca-gnezdo-ot-avw51/" TargetMode="External"/><Relationship Id="rId_hyperlink_2217" Type="http://schemas.openxmlformats.org/officeDocument/2006/relationships/hyperlink" Target="https://playdevice.ru/product/158870/konverter-perehodnik-mini-hdmi2av-vhod-input-hdmi-gnezdo-vyhod-output-3rca-gnezdo-belyy/" TargetMode="External"/><Relationship Id="rId_hyperlink_2218" Type="http://schemas.openxmlformats.org/officeDocument/2006/relationships/hyperlink" Target="https://playdevice.ru/product/221485/konverter-perehodnik-mini-hdmi2vga-vhod-input-hdmi-gnezdo-vyhod-output-vga-gnezdo-belyy/" TargetMode="External"/><Relationship Id="rId_hyperlink_2219" Type="http://schemas.openxmlformats.org/officeDocument/2006/relationships/hyperlink" Target="https://playdevice.ru/product/226357/konverter-perehodnik-mini-hdmi2vga-vhod-input-hdmi-gnezdo-vyhod-output-vga-gnezdo-chernyy/" TargetMode="External"/><Relationship Id="rId_hyperlink_2220" Type="http://schemas.openxmlformats.org/officeDocument/2006/relationships/hyperlink" Target="https://playdevice.ru/product/232223/konverter-perehodnik-mini-vga2av-vhod-input-vga-gnezdo-vyhod-output-3rca-gnezdo/" TargetMode="External"/><Relationship Id="rId_hyperlink_2221" Type="http://schemas.openxmlformats.org/officeDocument/2006/relationships/hyperlink" Target="https://playdevice.ru/product/236383/konverter-perehodnik-mini-vga2av-vhod-input-vga-gnezdo-vyhod-output-3rca-gnezdo-belyy/" TargetMode="External"/><Relationship Id="rId_hyperlink_2222" Type="http://schemas.openxmlformats.org/officeDocument/2006/relationships/hyperlink" Target="https://playdevice.ru/product/242152/konverter-perehodnik-mini-vga2hdmi-v-korobke-ep/" TargetMode="External"/><Relationship Id="rId_hyperlink_2223" Type="http://schemas.openxmlformats.org/officeDocument/2006/relationships/hyperlink" Target="https://playdevice.ru/product/230547/konverter-perehodnik-mini-vga2hdmi-vhod-input-vga-gnezdo-vyhod-output-hdmi-gnezdo/" TargetMode="External"/><Relationship Id="rId_hyperlink_2224" Type="http://schemas.openxmlformats.org/officeDocument/2006/relationships/hyperlink" Target="https://playdevice.ru/product/236381/konverter-perehodnik-mini-vga2hdmi-vhod-input-vga-gnezdo-vyhod-output-hdmi-gnezdo-belyy/" TargetMode="External"/><Relationship Id="rId_hyperlink_2225" Type="http://schemas.openxmlformats.org/officeDocument/2006/relationships/hyperlink" Target="https://playdevice.ru/product/227172/konverter-perehodnik-vga-na-hdmi-hwh-2058/" TargetMode="External"/><Relationship Id="rId_hyperlink_2226" Type="http://schemas.openxmlformats.org/officeDocument/2006/relationships/hyperlink" Target="https://playdevice.ru/product/135364/perehodnik-1rca-2rca-gnezdo-2gnezda-upak5sht/" TargetMode="External"/><Relationship Id="rId_hyperlink_2227" Type="http://schemas.openxmlformats.org/officeDocument/2006/relationships/hyperlink" Target="https://playdevice.ru/product/226812/perehodnik-displayport-dvi-idual-shteker-gnezdo-vcom-015m-cg602/" TargetMode="External"/><Relationship Id="rId_hyperlink_2228" Type="http://schemas.openxmlformats.org/officeDocument/2006/relationships/hyperlink" Target="https://playdevice.ru/product/237834/perehodnik-displayport-hdmi-gnezdo-shteker/" TargetMode="External"/><Relationship Id="rId_hyperlink_2229" Type="http://schemas.openxmlformats.org/officeDocument/2006/relationships/hyperlink" Target="https://playdevice.ru/product/182889/perehodnik-displayport-mini-hdmi-shteker-gnezdo-smartbuy-a132/" TargetMode="External"/><Relationship Id="rId_hyperlink_2230" Type="http://schemas.openxmlformats.org/officeDocument/2006/relationships/hyperlink" Target="https://playdevice.ru/product/227280/perehodnik-displayport-hdmi-shteker-gnezdo/" TargetMode="External"/><Relationship Id="rId_hyperlink_2231" Type="http://schemas.openxmlformats.org/officeDocument/2006/relationships/hyperlink" Target="https://playdevice.ru/product/147745/perehodnik-dvi-idual-hdmi-3rca-shteker-gnezdo-3gnezda-provod-gold-rexant-17-6833/" TargetMode="External"/><Relationship Id="rId_hyperlink_2232" Type="http://schemas.openxmlformats.org/officeDocument/2006/relationships/hyperlink" Target="https://playdevice.ru/product/234621/perehodnik-dvi-vga-shteker-gnezdo-vga-fdvi-m-dvi-d-245-chernyy/" TargetMode="External"/><Relationship Id="rId_hyperlink_2233" Type="http://schemas.openxmlformats.org/officeDocument/2006/relationships/hyperlink" Target="https://playdevice.ru/product/236385/perehodnik-hdmi-micro-vga-aux-shteker-gnezdo/" TargetMode="External"/><Relationship Id="rId_hyperlink_2234" Type="http://schemas.openxmlformats.org/officeDocument/2006/relationships/hyperlink" Target="https://playdevice.ru/product/235956/perehodnik-hdmi-dvi-shteker-gnezdo-hdmi-f-to-dvi-i-245-dual-kabel-300mm/" TargetMode="External"/><Relationship Id="rId_hyperlink_2235" Type="http://schemas.openxmlformats.org/officeDocument/2006/relationships/hyperlink" Target="https://playdevice.ru/product/241655/perehodnik-hdmi-f-hdmi-f-90-h171h175/" TargetMode="External"/><Relationship Id="rId_hyperlink_2236" Type="http://schemas.openxmlformats.org/officeDocument/2006/relationships/hyperlink" Target="https://playdevice.ru/product/233850/perehodnik-hdmi-hdmi-gnezdo-gnezdo-dlya-soedineniya-hdmi-kabeley/" TargetMode="External"/><Relationship Id="rId_hyperlink_2237" Type="http://schemas.openxmlformats.org/officeDocument/2006/relationships/hyperlink" Target="https://playdevice.ru/product/127324/perehodnik-hdmi-hdmi-shteker-gnezdo-smartbuy-a113/" TargetMode="External"/><Relationship Id="rId_hyperlink_2238" Type="http://schemas.openxmlformats.org/officeDocument/2006/relationships/hyperlink" Target="https://playdevice.ru/product/237158/perehodnik-hdmi-minihdmi-gnezdo-shteker/" TargetMode="External"/><Relationship Id="rId_hyperlink_2239" Type="http://schemas.openxmlformats.org/officeDocument/2006/relationships/hyperlink" Target="https://playdevice.ru/product/237512/perehodnik-hdmi-minihdmi-gnezdo-shteker/" TargetMode="External"/><Relationship Id="rId_hyperlink_2240" Type="http://schemas.openxmlformats.org/officeDocument/2006/relationships/hyperlink" Target="https://playdevice.ru/product/233859/perehodnik-hdmi-rj45-dlya-udliniteley-po-vitoy-pare-komplekt-2sht-h201-he30/" TargetMode="External"/><Relationship Id="rId_hyperlink_2241" Type="http://schemas.openxmlformats.org/officeDocument/2006/relationships/hyperlink" Target="https://playdevice.ru/product/218672/perehodnik-hdmi-vga-dream-ad1-belyy/" TargetMode="External"/><Relationship Id="rId_hyperlink_2242" Type="http://schemas.openxmlformats.org/officeDocument/2006/relationships/hyperlink" Target="https://playdevice.ru/product/218673/perehodnik-hdmi-vga-dream-drm-ad2-belyy/" TargetMode="External"/><Relationship Id="rId_hyperlink_2243" Type="http://schemas.openxmlformats.org/officeDocument/2006/relationships/hyperlink" Target="https://playdevice.ru/product/168075/perehodnik-hdmi-vga-s-razemom-microusb/" TargetMode="External"/><Relationship Id="rId_hyperlink_2244" Type="http://schemas.openxmlformats.org/officeDocument/2006/relationships/hyperlink" Target="https://playdevice.ru/product/168028/perehodnik-hdmi-vga-shteker-gnezdo-ot-avw23/" TargetMode="External"/><Relationship Id="rId_hyperlink_2245" Type="http://schemas.openxmlformats.org/officeDocument/2006/relationships/hyperlink" Target="https://playdevice.ru/product/125559/perehodnik-hdmi-vgaaux-plastikovyy-boks-ot-avw20/" TargetMode="External"/><Relationship Id="rId_hyperlink_2246" Type="http://schemas.openxmlformats.org/officeDocument/2006/relationships/hyperlink" Target="https://playdevice.ru/product/168074/perehodnik-hdmi-vga-h118-chernyy/" TargetMode="External"/><Relationship Id="rId_hyperlink_2247" Type="http://schemas.openxmlformats.org/officeDocument/2006/relationships/hyperlink" Target="https://playdevice.ru/product/234619/perehodnik-hdmi-vga-h119-belyy/" TargetMode="External"/><Relationship Id="rId_hyperlink_2248" Type="http://schemas.openxmlformats.org/officeDocument/2006/relationships/hyperlink" Target="https://playdevice.ru/product/234146/perehodnik-hdmi-vga-belyy-ep/" TargetMode="External"/><Relationship Id="rId_hyperlink_2249" Type="http://schemas.openxmlformats.org/officeDocument/2006/relationships/hyperlink" Target="https://playdevice.ru/product/168162/perehodnik-hdmi-vga-aux-s-vneshnim-pitaniem-ep-chernyy/" TargetMode="External"/><Relationship Id="rId_hyperlink_2250" Type="http://schemas.openxmlformats.org/officeDocument/2006/relationships/hyperlink" Target="https://playdevice.ru/product/124402/perehodnik-hdmi-vga-aux-kabel-aux-v-komplekte-belyy-h117/" TargetMode="External"/><Relationship Id="rId_hyperlink_2251" Type="http://schemas.openxmlformats.org/officeDocument/2006/relationships/hyperlink" Target="https://playdevice.ru/product/168076/perehodnik-hdmi-vga-aux-kabel-aux-v-komplekte-chernyy-h116/" TargetMode="External"/><Relationship Id="rId_hyperlink_2252" Type="http://schemas.openxmlformats.org/officeDocument/2006/relationships/hyperlink" Target="https://playdevice.ru/product/238428/perehodnik-hdtv-vga-h179-chernyy/" TargetMode="External"/><Relationship Id="rId_hyperlink_2253" Type="http://schemas.openxmlformats.org/officeDocument/2006/relationships/hyperlink" Target="https://playdevice.ru/product/238427/perehodnik-hdtv-vga-h180-belyy/" TargetMode="External"/><Relationship Id="rId_hyperlink_2254" Type="http://schemas.openxmlformats.org/officeDocument/2006/relationships/hyperlink" Target="https://playdevice.ru/product/238429/perehodnik-hdtv-vga-aux-h178-belyy/" TargetMode="External"/><Relationship Id="rId_hyperlink_2255" Type="http://schemas.openxmlformats.org/officeDocument/2006/relationships/hyperlink" Target="https://playdevice.ru/product/232463/perehodnik-mini-displayport-vga-shteker-gnezdo/" TargetMode="External"/><Relationship Id="rId_hyperlink_2256" Type="http://schemas.openxmlformats.org/officeDocument/2006/relationships/hyperlink" Target="https://playdevice.ru/product/236384/perehodnik-mini-hdmi-vga-shteker-gnezdo-h31/" TargetMode="External"/><Relationship Id="rId_hyperlink_2257" Type="http://schemas.openxmlformats.org/officeDocument/2006/relationships/hyperlink" Target="https://playdevice.ru/product/231796/perehodnik-vga-vga-gnezdo-gnezdo-h68/" TargetMode="External"/><Relationship Id="rId_hyperlink_2258" Type="http://schemas.openxmlformats.org/officeDocument/2006/relationships/hyperlink" Target="https://playdevice.ru/product/231795/perehodnik-vga-vga-gnezdo-shteker-uglovoy-h66/" TargetMode="External"/><Relationship Id="rId_hyperlink_2259" Type="http://schemas.openxmlformats.org/officeDocument/2006/relationships/hyperlink" Target="https://playdevice.ru/product/158487/kabel-kompyuternyy-usb-20-af-af-gnezdo-gnezdo-1m/" TargetMode="External"/><Relationship Id="rId_hyperlink_2260" Type="http://schemas.openxmlformats.org/officeDocument/2006/relationships/hyperlink" Target="https://playdevice.ru/product/183926/kabel-kompyuternyy-usb-20-af-af-gnezdo-gnezdo-1m/" TargetMode="External"/><Relationship Id="rId_hyperlink_2261" Type="http://schemas.openxmlformats.org/officeDocument/2006/relationships/hyperlink" Target="https://playdevice.ru/product/153689/kabel-kompyuternyy-usb-20-am-af-shteker-gnezdo-075m-dzhett/" TargetMode="External"/><Relationship Id="rId_hyperlink_2262" Type="http://schemas.openxmlformats.org/officeDocument/2006/relationships/hyperlink" Target="https://playdevice.ru/product/234147/kabel-kompyuternyy-usb-20-am-af-shteker-gnezdo-15m-filtr-chernyy-dl23-ep/" TargetMode="External"/><Relationship Id="rId_hyperlink_2263" Type="http://schemas.openxmlformats.org/officeDocument/2006/relationships/hyperlink" Target="https://playdevice.ru/product/154199/kabel-kompyuternyy-usb-20-am-af-shteker-gnezdo-3m-t-7202-3-dzhett/" TargetMode="External"/><Relationship Id="rId_hyperlink_2264" Type="http://schemas.openxmlformats.org/officeDocument/2006/relationships/hyperlink" Target="https://playdevice.ru/product/174731/kabel-kompyuternyy-usb-20-am-af-shteker-gnezdo-45m-t-7202-5-dzhett/" TargetMode="External"/><Relationship Id="rId_hyperlink_2265" Type="http://schemas.openxmlformats.org/officeDocument/2006/relationships/hyperlink" Target="https://playdevice.ru/product/224181/kabel-kompyuternyy-usb-20-am-af-shteker-gnezdo-5m-ekranirovannyy-sinyaya-opletka-filtr/" TargetMode="External"/><Relationship Id="rId_hyperlink_2266" Type="http://schemas.openxmlformats.org/officeDocument/2006/relationships/hyperlink" Target="https://playdevice.ru/product/233609/adapter-usb-3031-shteker-shteker-b6-510-gbps-dream/" TargetMode="External"/><Relationship Id="rId_hyperlink_2267" Type="http://schemas.openxmlformats.org/officeDocument/2006/relationships/hyperlink" Target="https://playdevice.ru/product/233864/kabel-kompyuternyy-usb-20-am-am-shteker-shteker-15m-filtr-chernyy/" TargetMode="External"/><Relationship Id="rId_hyperlink_2268" Type="http://schemas.openxmlformats.org/officeDocument/2006/relationships/hyperlink" Target="https://playdevice.ru/product/158488/kabel-kompyuternyy-usb-20-am-am-shteker-shteker-1m/" TargetMode="External"/><Relationship Id="rId_hyperlink_2269" Type="http://schemas.openxmlformats.org/officeDocument/2006/relationships/hyperlink" Target="https://playdevice.ru/product/231060/kabel-kompyuternyy-usb-20-am-am-shteker-shteker-s-filtrom-3m/" TargetMode="External"/><Relationship Id="rId_hyperlink_2270" Type="http://schemas.openxmlformats.org/officeDocument/2006/relationships/hyperlink" Target="https://playdevice.ru/product/158998/kabel-usb-35-jack-gnezdo-shteker-1-metr/" TargetMode="External"/><Relationship Id="rId_hyperlink_2271" Type="http://schemas.openxmlformats.org/officeDocument/2006/relationships/hyperlink" Target="https://playdevice.ru/product/158999/kabel-usb-35-jack-shteker-shteker/" TargetMode="External"/><Relationship Id="rId_hyperlink_2272" Type="http://schemas.openxmlformats.org/officeDocument/2006/relationships/hyperlink" Target="https://playdevice.ru/product/237835/perehodnik-usb-20-ps2-mysh-i-klaviatura-shteker-2-gnezda-na-provode/" TargetMode="External"/><Relationship Id="rId_hyperlink_2273" Type="http://schemas.openxmlformats.org/officeDocument/2006/relationships/hyperlink" Target="https://playdevice.ru/product/160556/kabel-usb-miniusb-18m-garnizon/" TargetMode="External"/><Relationship Id="rId_hyperlink_2274" Type="http://schemas.openxmlformats.org/officeDocument/2006/relationships/hyperlink" Target="https://playdevice.ru/product/222389/kabel-usb-miniusb-dream-bk06/" TargetMode="External"/><Relationship Id="rId_hyperlink_2275" Type="http://schemas.openxmlformats.org/officeDocument/2006/relationships/hyperlink" Target="https://playdevice.ru/product/238044/kabel-dlya-printera-am-bm-5m-s-filtrom-chernyy/" TargetMode="External"/><Relationship Id="rId_hyperlink_2276" Type="http://schemas.openxmlformats.org/officeDocument/2006/relationships/hyperlink" Target="https://playdevice.ru/product/178485/kabel-dlya-printera-am-bm-gembird-3m/" TargetMode="External"/><Relationship Id="rId_hyperlink_2277" Type="http://schemas.openxmlformats.org/officeDocument/2006/relationships/hyperlink" Target="https://playdevice.ru/product/179305/kabel-dlya-printera-am-bm-gembird-45m/" TargetMode="External"/><Relationship Id="rId_hyperlink_2278" Type="http://schemas.openxmlformats.org/officeDocument/2006/relationships/hyperlink" Target="https://playdevice.ru/product/135460/kabel-dlya-printera-am-bm-garnizon-3m/" TargetMode="External"/><Relationship Id="rId_hyperlink_2279" Type="http://schemas.openxmlformats.org/officeDocument/2006/relationships/hyperlink" Target="https://playdevice.ru/product/166969/kabel-kompyuternyy-patchkord-ep-kat-5e-5m/" TargetMode="External"/><Relationship Id="rId_hyperlink_2280" Type="http://schemas.openxmlformats.org/officeDocument/2006/relationships/hyperlink" Target="https://playdevice.ru/product/237976/kabel-kompyuternyy-patchkord-ep-kat-6e-15m/" TargetMode="External"/><Relationship Id="rId_hyperlink_2281" Type="http://schemas.openxmlformats.org/officeDocument/2006/relationships/hyperlink" Target="https://playdevice.ru/product/183152/kabel-kompyuternyy-patchkord-utp-kat-5e-30m-ep/" TargetMode="External"/><Relationship Id="rId_hyperlink_2282" Type="http://schemas.openxmlformats.org/officeDocument/2006/relationships/hyperlink" Target="https://playdevice.ru/product/146440/kabel-kompyuternyy-patchkord-dzhett-gembird-utp-kat-5e-05m-seryy/" TargetMode="External"/><Relationship Id="rId_hyperlink_2283" Type="http://schemas.openxmlformats.org/officeDocument/2006/relationships/hyperlink" Target="https://playdevice.ru/product/131877/kabel-kompyuternyy-patchkord-dzhett-gembird-utp-kat-5e-1m-seryy-t-7201-1/" TargetMode="External"/><Relationship Id="rId_hyperlink_2284" Type="http://schemas.openxmlformats.org/officeDocument/2006/relationships/hyperlink" Target="https://playdevice.ru/product/130286/kabel-kompyuternyy-patchkord-dzhett-gembird-utp-kat-5e-2m-seryy-t-7201-2/" TargetMode="External"/><Relationship Id="rId_hyperlink_2285" Type="http://schemas.openxmlformats.org/officeDocument/2006/relationships/hyperlink" Target="https://playdevice.ru/product/140598/kabel-kompyuternyy-patchkord-dzhett-gembird-utp-kat-5e-30m-seryy-t-7201-30/" TargetMode="External"/><Relationship Id="rId_hyperlink_2286" Type="http://schemas.openxmlformats.org/officeDocument/2006/relationships/hyperlink" Target="https://playdevice.ru/product/237607/kabel-dlya-videokarty-pci-express-6-pin-to-2-molex-015m-gg1/" TargetMode="External"/><Relationship Id="rId_hyperlink_2287" Type="http://schemas.openxmlformats.org/officeDocument/2006/relationships/hyperlink" Target="https://playdevice.ru/product/241282/kabel-dlya-podklyucheniya-zhestkogo-diska-sata-30-6gbs-045m-dream-style-st01/" TargetMode="External"/><Relationship Id="rId_hyperlink_2288" Type="http://schemas.openxmlformats.org/officeDocument/2006/relationships/hyperlink" Target="https://playdevice.ru/product/237160/perehodnik-dlya-elektrobritvy-2pin-18-c1-shteker-55h25-gnezdo-h88/" TargetMode="External"/><Relationship Id="rId_hyperlink_2289" Type="http://schemas.openxmlformats.org/officeDocument/2006/relationships/hyperlink" Target="https://playdevice.ru/product/237159/perehodnik-dlya-elektrobritvy-2pin-235-c1-shteker-55h25-gnezdo-h86/" TargetMode="External"/><Relationship Id="rId_hyperlink_2290" Type="http://schemas.openxmlformats.org/officeDocument/2006/relationships/hyperlink" Target="https://playdevice.ru/product/227505/setevoy-shnur-2pin-c7-15m-uglovoy-chernyy-ot-els07/" TargetMode="External"/><Relationship Id="rId_hyperlink_2291" Type="http://schemas.openxmlformats.org/officeDocument/2006/relationships/hyperlink" Target="https://playdevice.ru/product/125493/setevoy-shnur-2pin-c1-dlya-elektrobritv-vitoy-kabel/" TargetMode="External"/><Relationship Id="rId_hyperlink_2292" Type="http://schemas.openxmlformats.org/officeDocument/2006/relationships/hyperlink" Target="https://playdevice.ru/product/232478/setevoy-shnur-2pin-c1-dlya-elektrobritvy-pryamoy-12m-vs40/" TargetMode="External"/><Relationship Id="rId_hyperlink_2293" Type="http://schemas.openxmlformats.org/officeDocument/2006/relationships/hyperlink" Target="https://playdevice.ru/product/227330/setevoy-shnur-2pin-c7-15m-td-2729/" TargetMode="External"/><Relationship Id="rId_hyperlink_2294" Type="http://schemas.openxmlformats.org/officeDocument/2006/relationships/hyperlink" Target="https://playdevice.ru/product/227506/setevoy-shnur-3pin-s13-15m-uglovoy-shteker-chernyy/" TargetMode="External"/><Relationship Id="rId_hyperlink_2295" Type="http://schemas.openxmlformats.org/officeDocument/2006/relationships/hyperlink" Target="https://playdevice.ru/product/146171/setevoy-shnur-3pin-s13-15m-333/" TargetMode="External"/><Relationship Id="rId_hyperlink_2296" Type="http://schemas.openxmlformats.org/officeDocument/2006/relationships/hyperlink" Target="https://playdevice.ru/product/227192/setevoy-shnur-3pin-s13-15m-a333-vs71/" TargetMode="External"/><Relationship Id="rId_hyperlink_2297" Type="http://schemas.openxmlformats.org/officeDocument/2006/relationships/hyperlink" Target="https://playdevice.ru/product/225548/setevoy-shnur-3pin-s5-12m-757/" TargetMode="External"/><Relationship Id="rId_hyperlink_2298" Type="http://schemas.openxmlformats.org/officeDocument/2006/relationships/hyperlink" Target="https://playdevice.ru/product/141856/setevoy-shnur-3pin-s516a-3075-15m-td-2730-ot-els03/" TargetMode="External"/><Relationship Id="rId_hyperlink_2299" Type="http://schemas.openxmlformats.org/officeDocument/2006/relationships/hyperlink" Target="https://playdevice.ru/product/135397/shnur-s-ploskoy-vilkoy-i-dimmerom-smartbuy-17m-shvvp-sbe-06-p07-w/" TargetMode="External"/><Relationship Id="rId_hyperlink_2300" Type="http://schemas.openxmlformats.org/officeDocument/2006/relationships/hyperlink" Target="https://playdevice.ru/product/129650/kabel-usb-20mm-pitanie-12m-ot-pcc06/" TargetMode="External"/><Relationship Id="rId_hyperlink_2301" Type="http://schemas.openxmlformats.org/officeDocument/2006/relationships/hyperlink" Target="https://playdevice.ru/product/173539/kabel-usb-25mm-pitanie-15m-bs-370-ot-pcc02/" TargetMode="External"/><Relationship Id="rId_hyperlink_2302" Type="http://schemas.openxmlformats.org/officeDocument/2006/relationships/hyperlink" Target="https://playdevice.ru/product/133285/kabel-usb-25mm-pitanie-1m/" TargetMode="External"/><Relationship Id="rId_hyperlink_2303" Type="http://schemas.openxmlformats.org/officeDocument/2006/relationships/hyperlink" Target="https://playdevice.ru/product/129889/kabel-usb-35mm-pitanie-08m-bs-390-ot-pcc07/" TargetMode="External"/><Relationship Id="rId_hyperlink_2304" Type="http://schemas.openxmlformats.org/officeDocument/2006/relationships/hyperlink" Target="https://playdevice.ru/product/164881/kabel-usb-40mm-pitanie-15m-bs-374/" TargetMode="External"/><Relationship Id="rId_hyperlink_2305" Type="http://schemas.openxmlformats.org/officeDocument/2006/relationships/hyperlink" Target="https://playdevice.ru/product/236630/kabel-usb-40mm-pitanie-1m/" TargetMode="External"/><Relationship Id="rId_hyperlink_2306" Type="http://schemas.openxmlformats.org/officeDocument/2006/relationships/hyperlink" Target="https://playdevice.ru/product/235842/kabel-usb-55mm-pitanie-1m/" TargetMode="External"/><Relationship Id="rId_hyperlink_2307" Type="http://schemas.openxmlformats.org/officeDocument/2006/relationships/hyperlink" Target="https://playdevice.ru/product/241513/ambushyury-s-effektom-pamyati-pennye-3-pary-razmer-s-m-l-krasnyy-kz-acoustics/" TargetMode="External"/><Relationship Id="rId_hyperlink_2308" Type="http://schemas.openxmlformats.org/officeDocument/2006/relationships/hyperlink" Target="https://playdevice.ru/product/241514/ambushyury-s-effektom-pamyati-pennye-3-pary-razmer-s-m-l-siniy-kz-acoustics/" TargetMode="External"/><Relationship Id="rId_hyperlink_2309" Type="http://schemas.openxmlformats.org/officeDocument/2006/relationships/hyperlink" Target="https://playdevice.ru/product/241512/ambushyury-s-effektom-pamyati-pennye-3-pary-razmer-s-m-l-chernye-kz-acoustics/" TargetMode="External"/><Relationship Id="rId_hyperlink_2310" Type="http://schemas.openxmlformats.org/officeDocument/2006/relationships/hyperlink" Target="https://playdevice.ru/product/241516/ambushyury-s-effektom-pamyati-pennye-razmer-m-krasnye-kz-acoustics/" TargetMode="External"/><Relationship Id="rId_hyperlink_2311" Type="http://schemas.openxmlformats.org/officeDocument/2006/relationships/hyperlink" Target="https://playdevice.ru/product/241517/ambushyury-s-effektom-pamyati-pennye-razmer-m-sinie-kz-acoustics/" TargetMode="External"/><Relationship Id="rId_hyperlink_2312" Type="http://schemas.openxmlformats.org/officeDocument/2006/relationships/hyperlink" Target="https://playdevice.ru/product/241515/ambushyury-s-effektom-pamyati-pennye-razmer-m-chernye-kz-acoustics/" TargetMode="External"/><Relationship Id="rId_hyperlink_2313" Type="http://schemas.openxmlformats.org/officeDocument/2006/relationships/hyperlink" Target="https://playdevice.ru/product/234170/ambushyury-silikonovye-dlya-naushnikov-dream-alc08-belye/" TargetMode="External"/><Relationship Id="rId_hyperlink_2314" Type="http://schemas.openxmlformats.org/officeDocument/2006/relationships/hyperlink" Target="https://playdevice.ru/product/241518/ambushyury-silikonovye-3-pary-razmer-s-m-l-chernye-kz-acoustics/" TargetMode="External"/><Relationship Id="rId_hyperlink_2315" Type="http://schemas.openxmlformats.org/officeDocument/2006/relationships/hyperlink" Target="https://playdevice.ru/product/237851/ambushyury-silikonovye-dlya-naushnikov-dream-alc08-chernye/" TargetMode="External"/><Relationship Id="rId_hyperlink_2316" Type="http://schemas.openxmlformats.org/officeDocument/2006/relationships/hyperlink" Target="https://playdevice.ru/product/241522/kabel-dlya-naushnikov-pozolochennye-kontakty-med-ofc-999/" TargetMode="External"/><Relationship Id="rId_hyperlink_2317" Type="http://schemas.openxmlformats.org/officeDocument/2006/relationships/hyperlink" Target="https://playdevice.ru/product/225183/podstavka-dlya-naushnikov-redragon-scepter-pro-4-4-usb-porta-podsvetka/" TargetMode="External"/><Relationship Id="rId_hyperlink_2318" Type="http://schemas.openxmlformats.org/officeDocument/2006/relationships/hyperlink" Target="https://playdevice.ru/product/230552/chehol-dlya-airpods-pro-3-silicone-case-belyy/" TargetMode="External"/><Relationship Id="rId_hyperlink_2319" Type="http://schemas.openxmlformats.org/officeDocument/2006/relationships/hyperlink" Target="https://playdevice.ru/product/232518/chehol-dlya-airpods-silicone-case-siniy/" TargetMode="External"/><Relationship Id="rId_hyperlink_2320" Type="http://schemas.openxmlformats.org/officeDocument/2006/relationships/hyperlink" Target="https://playdevice.ru/product/240314/garnitura-bluetooth-hoco-es65-dream-bluetooth-53-cvet-oranzhevyy/" TargetMode="External"/><Relationship Id="rId_hyperlink_2321" Type="http://schemas.openxmlformats.org/officeDocument/2006/relationships/hyperlink" Target="https://playdevice.ru/product/240315/garnitura-bluetooth-hoco-es65-dream-bluetooth-53-cvet-fioletovyy/" TargetMode="External"/><Relationship Id="rId_hyperlink_2322" Type="http://schemas.openxmlformats.org/officeDocument/2006/relationships/hyperlink" Target="https://playdevice.ru/product/240316/garnitura-bluetooth-hoco-es65-dream-bluetooth-53-cvet-chernyy/" TargetMode="External"/><Relationship Id="rId_hyperlink_2323" Type="http://schemas.openxmlformats.org/officeDocument/2006/relationships/hyperlink" Target="https://playdevice.ru/product/240157/garnitura-bluetooth-s-zazhimami-dlya-ushey-belaya/" TargetMode="External"/><Relationship Id="rId_hyperlink_2324" Type="http://schemas.openxmlformats.org/officeDocument/2006/relationships/hyperlink" Target="https://playdevice.ru/product/240159/garnitura-bluetooth-s-zazhimami-dlya-ushey-oranzhevaya/" TargetMode="External"/><Relationship Id="rId_hyperlink_2325" Type="http://schemas.openxmlformats.org/officeDocument/2006/relationships/hyperlink" Target="https://playdevice.ru/product/240158/garnitura-bluetooth-s-zazhimami-dlya-ushey-telesnaya/" TargetMode="External"/><Relationship Id="rId_hyperlink_2326" Type="http://schemas.openxmlformats.org/officeDocument/2006/relationships/hyperlink" Target="https://playdevice.ru/product/224592/garnitura-dialog-es-180bt-bluetooth-s-knopkoy-otveta-dlya-mobilnyh-ustroystv-chernaya/" TargetMode="External"/><Relationship Id="rId_hyperlink_2327" Type="http://schemas.openxmlformats.org/officeDocument/2006/relationships/hyperlink" Target="https://playdevice.ru/product/224590/garnitura-dialog-es-75bt-bluetooth-s-knopkoy-otveta-dlya-mobilnyh-ustroystv-chernaya/" TargetMode="External"/><Relationship Id="rId_hyperlink_2328" Type="http://schemas.openxmlformats.org/officeDocument/2006/relationships/hyperlink" Target="https://playdevice.ru/product/238325/garnitura-besprovodnaya-airbuds-ws03/" TargetMode="External"/><Relationship Id="rId_hyperlink_2329" Type="http://schemas.openxmlformats.org/officeDocument/2006/relationships/hyperlink" Target="https://playdevice.ru/product/238327/garnitura-besprovodnaya-airbuds-ws05/" TargetMode="External"/><Relationship Id="rId_hyperlink_2330" Type="http://schemas.openxmlformats.org/officeDocument/2006/relationships/hyperlink" Target="https://playdevice.ru/product/240194/garnitura-besprovodnaya-airbuds-ws06-mini-belaya/" TargetMode="External"/><Relationship Id="rId_hyperlink_2331" Type="http://schemas.openxmlformats.org/officeDocument/2006/relationships/hyperlink" Target="https://playdevice.ru/product/240193/garnitura-besprovodnaya-airbuds-ws06-mini-chernaya/" TargetMode="External"/><Relationship Id="rId_hyperlink_2332" Type="http://schemas.openxmlformats.org/officeDocument/2006/relationships/hyperlink" Target="https://playdevice.ru/product/241668/garnitura-besprovodnaya-airbuds-ws07-belye/" TargetMode="External"/><Relationship Id="rId_hyperlink_2333" Type="http://schemas.openxmlformats.org/officeDocument/2006/relationships/hyperlink" Target="https://playdevice.ru/product/241667/garnitura-besprovodnaya-airbuds-ws07-chernye/" TargetMode="External"/><Relationship Id="rId_hyperlink_2334" Type="http://schemas.openxmlformats.org/officeDocument/2006/relationships/hyperlink" Target="https://playdevice.ru/product/231930/garnitura-besprovodnaya-hands-free-hoco-e57-bluetooth-belyy/" TargetMode="External"/><Relationship Id="rId_hyperlink_2335" Type="http://schemas.openxmlformats.org/officeDocument/2006/relationships/hyperlink" Target="https://playdevice.ru/product/220754/garnitura-besprovodnaya-ip-i9s-tws-50/" TargetMode="External"/><Relationship Id="rId_hyperlink_2336" Type="http://schemas.openxmlformats.org/officeDocument/2006/relationships/hyperlink" Target="https://playdevice.ru/product/227109/garnitura-besprovodnaya-redmi-airdots-2-chernye/" TargetMode="External"/><Relationship Id="rId_hyperlink_2337" Type="http://schemas.openxmlformats.org/officeDocument/2006/relationships/hyperlink" Target="https://playdevice.ru/product/242182/garnitura-besprovodnaya-vakuum-air-pods-mf/" TargetMode="External"/><Relationship Id="rId_hyperlink_2338" Type="http://schemas.openxmlformats.org/officeDocument/2006/relationships/hyperlink" Target="https://playdevice.ru/product/232849/garnitura-besprovodnaya-vakuumnaya-borofone-be45-chernyy/" TargetMode="External"/><Relationship Id="rId_hyperlink_2339" Type="http://schemas.openxmlformats.org/officeDocument/2006/relationships/hyperlink" Target="https://playdevice.ru/product/230995/garnitura-besprovodnaya-vakuumnaya-borofone-be54-belyy/" TargetMode="External"/><Relationship Id="rId_hyperlink_2340" Type="http://schemas.openxmlformats.org/officeDocument/2006/relationships/hyperlink" Target="https://playdevice.ru/product/239874/garnitura-besprovodnaya-vakuumnaya-borofone-be56-chernyy/" TargetMode="External"/><Relationship Id="rId_hyperlink_2341" Type="http://schemas.openxmlformats.org/officeDocument/2006/relationships/hyperlink" Target="https://playdevice.ru/product/239875/garnitura-besprovodnaya-vakuumnaya-borofone-be58-seryy/" TargetMode="External"/><Relationship Id="rId_hyperlink_2342" Type="http://schemas.openxmlformats.org/officeDocument/2006/relationships/hyperlink" Target="https://playdevice.ru/product/238285/garnitura-besprovodnaya-vakuumnaya-borofone-be58-chernyy/" TargetMode="External"/><Relationship Id="rId_hyperlink_2343" Type="http://schemas.openxmlformats.org/officeDocument/2006/relationships/hyperlink" Target="https://playdevice.ru/product/240534/garnitura-besprovodnaya-vakuumnaya-borofone-be59-seryy/" TargetMode="External"/><Relationship Id="rId_hyperlink_2344" Type="http://schemas.openxmlformats.org/officeDocument/2006/relationships/hyperlink" Target="https://playdevice.ru/product/238553/garnitura-besprovodnaya-vakuumnaya-borofone-be59-siniy/" TargetMode="External"/><Relationship Id="rId_hyperlink_2345" Type="http://schemas.openxmlformats.org/officeDocument/2006/relationships/hyperlink" Target="https://playdevice.ru/product/221692/garnitura-besprovodnaya-vakuumnaya-dream-drm-eeb8759b-chernyy/" TargetMode="External"/><Relationship Id="rId_hyperlink_2346" Type="http://schemas.openxmlformats.org/officeDocument/2006/relationships/hyperlink" Target="https://playdevice.ru/product/229122/garnitura-besprovodnaya-vakuumnaya-dream-eeb8804b-chernyy/" TargetMode="External"/><Relationship Id="rId_hyperlink_2347" Type="http://schemas.openxmlformats.org/officeDocument/2006/relationships/hyperlink" Target="https://playdevice.ru/product/241799/garnitura-besprovodnaya-vakuumnaya-hoco-es50-chernyy/" TargetMode="External"/><Relationship Id="rId_hyperlink_2348" Type="http://schemas.openxmlformats.org/officeDocument/2006/relationships/hyperlink" Target="https://playdevice.ru/product/234715/garnitura-besprovodnaya-vakuumnaya-hoco-es51-belyy/" TargetMode="External"/><Relationship Id="rId_hyperlink_2349" Type="http://schemas.openxmlformats.org/officeDocument/2006/relationships/hyperlink" Target="https://playdevice.ru/product/241175/garnitura-besprovodnaya-vakuumnaya-hoco-es51-chernyy/" TargetMode="External"/><Relationship Id="rId_hyperlink_2350" Type="http://schemas.openxmlformats.org/officeDocument/2006/relationships/hyperlink" Target="https://playdevice.ru/product/241176/garnitura-besprovodnaya-vakuumnaya-hoco-es53/" TargetMode="External"/><Relationship Id="rId_hyperlink_2351" Type="http://schemas.openxmlformats.org/officeDocument/2006/relationships/hyperlink" Target="https://playdevice.ru/product/234246/garnitura-besprovodnaya-vakuumnaya-hoco-es58-zelenyy/" TargetMode="External"/><Relationship Id="rId_hyperlink_2352" Type="http://schemas.openxmlformats.org/officeDocument/2006/relationships/hyperlink" Target="https://playdevice.ru/product/234247/garnitura-besprovodnaya-vakuumnaya-hoco-es58-siniy/" TargetMode="External"/><Relationship Id="rId_hyperlink_2353" Type="http://schemas.openxmlformats.org/officeDocument/2006/relationships/hyperlink" Target="https://playdevice.ru/product/238289/garnitura-besprovodnaya-vakuumnaya-hoco-es64-zelenyy/" TargetMode="External"/><Relationship Id="rId_hyperlink_2354" Type="http://schemas.openxmlformats.org/officeDocument/2006/relationships/hyperlink" Target="https://playdevice.ru/product/238288/garnitura-besprovodnaya-vakuumnaya-hoco-es64-seryy/" TargetMode="External"/><Relationship Id="rId_hyperlink_2355" Type="http://schemas.openxmlformats.org/officeDocument/2006/relationships/hyperlink" Target="https://playdevice.ru/product/241953/garnitura-besprovodnaya-vakuumnaya-hoco-es64-chernyy/" TargetMode="External"/><Relationship Id="rId_hyperlink_2356" Type="http://schemas.openxmlformats.org/officeDocument/2006/relationships/hyperlink" Target="https://playdevice.ru/product/240324/garnitura-besprovodnaya-vakuumnaya-hoco-es67-chernyy/" TargetMode="External"/><Relationship Id="rId_hyperlink_2357" Type="http://schemas.openxmlformats.org/officeDocument/2006/relationships/hyperlink" Target="https://playdevice.ru/product/241954/garnitura-besprovodnaya-vakuumnaya-hoco-es69-chernyy/" TargetMode="External"/><Relationship Id="rId_hyperlink_2358" Type="http://schemas.openxmlformats.org/officeDocument/2006/relationships/hyperlink" Target="https://playdevice.ru/product/241955/garnitura-besprovodnaya-vakuumnaya-hoco-es70-bezhevyy/" TargetMode="External"/><Relationship Id="rId_hyperlink_2359" Type="http://schemas.openxmlformats.org/officeDocument/2006/relationships/hyperlink" Target="https://playdevice.ru/product/241956/garnitura-besprovodnaya-vakuumnaya-hoco-es70-siniy/" TargetMode="External"/><Relationship Id="rId_hyperlink_2360" Type="http://schemas.openxmlformats.org/officeDocument/2006/relationships/hyperlink" Target="https://playdevice.ru/product/241957/garnitura-besprovodnaya-vakuumnaya-hoco-es70-fioletovyy/" TargetMode="External"/><Relationship Id="rId_hyperlink_2361" Type="http://schemas.openxmlformats.org/officeDocument/2006/relationships/hyperlink" Target="https://playdevice.ru/product/241053/garnitura-besprovodnaya-vakuumnaya-hoco-ew04-pius-belyy/" TargetMode="External"/><Relationship Id="rId_hyperlink_2362" Type="http://schemas.openxmlformats.org/officeDocument/2006/relationships/hyperlink" Target="https://playdevice.ru/product/241027/garnitura-besprovodnaya-vakuumnaya-hoco-ew05-plus-belyy/" TargetMode="External"/><Relationship Id="rId_hyperlink_2363" Type="http://schemas.openxmlformats.org/officeDocument/2006/relationships/hyperlink" Target="https://playdevice.ru/product/241464/garnitura-besprovodnaya-vakuumnaya-hoco-ew10-belyy/" TargetMode="External"/><Relationship Id="rId_hyperlink_2364" Type="http://schemas.openxmlformats.org/officeDocument/2006/relationships/hyperlink" Target="https://playdevice.ru/product/235446/garnitura-besprovodnaya-vakuumnaya-hoco-ew14-chernyy/" TargetMode="External"/><Relationship Id="rId_hyperlink_2365" Type="http://schemas.openxmlformats.org/officeDocument/2006/relationships/hyperlink" Target="https://playdevice.ru/product/239904/garnitura-besprovodnaya-vakuumnaya-hoco-ew17-belyy/" TargetMode="External"/><Relationship Id="rId_hyperlink_2366" Type="http://schemas.openxmlformats.org/officeDocument/2006/relationships/hyperlink" Target="https://playdevice.ru/product/235447/garnitura-besprovodnaya-vakuumnaya-hoco-ew17-chernyy/" TargetMode="External"/><Relationship Id="rId_hyperlink_2367" Type="http://schemas.openxmlformats.org/officeDocument/2006/relationships/hyperlink" Target="https://playdevice.ru/product/241465/garnitura-besprovodnaya-vakuumnaya-hoco-ew23-rozovyy/" TargetMode="External"/><Relationship Id="rId_hyperlink_2368" Type="http://schemas.openxmlformats.org/officeDocument/2006/relationships/hyperlink" Target="https://playdevice.ru/product/241467/garnitura-besprovodnaya-vakuumnaya-hoco-ew28-zheltyy/" TargetMode="External"/><Relationship Id="rId_hyperlink_2369" Type="http://schemas.openxmlformats.org/officeDocument/2006/relationships/hyperlink" Target="https://playdevice.ru/product/241469/garnitura-besprovodnaya-vakuumnaya-hoco-ew35-belyy/" TargetMode="External"/><Relationship Id="rId_hyperlink_2370" Type="http://schemas.openxmlformats.org/officeDocument/2006/relationships/hyperlink" Target="https://playdevice.ru/product/239906/garnitura-besprovodnaya-vakuumnaya-hoco-ew39-zheltyy/" TargetMode="External"/><Relationship Id="rId_hyperlink_2371" Type="http://schemas.openxmlformats.org/officeDocument/2006/relationships/hyperlink" Target="https://playdevice.ru/product/235542/garnitura-besprovodnaya-vakuumnaya-hoco-ew42-belyy/" TargetMode="External"/><Relationship Id="rId_hyperlink_2372" Type="http://schemas.openxmlformats.org/officeDocument/2006/relationships/hyperlink" Target="https://playdevice.ru/product/241470/garnitura-besprovodnaya-vakuumnaya-hoco-ew43-belyy/" TargetMode="External"/><Relationship Id="rId_hyperlink_2373" Type="http://schemas.openxmlformats.org/officeDocument/2006/relationships/hyperlink" Target="https://playdevice.ru/product/237925/garnitura-besprovodnaya-vakuumnaya-hoco-ew45-zelenyy/" TargetMode="External"/><Relationship Id="rId_hyperlink_2374" Type="http://schemas.openxmlformats.org/officeDocument/2006/relationships/hyperlink" Target="https://playdevice.ru/product/240325/garnitura-besprovodnaya-vakuumnaya-hoco-ew45-korichnevyy/" TargetMode="External"/><Relationship Id="rId_hyperlink_2375" Type="http://schemas.openxmlformats.org/officeDocument/2006/relationships/hyperlink" Target="https://playdevice.ru/product/240326/garnitura-besprovodnaya-vakuumnaya-hoco-ew45-fioletovyy/" TargetMode="External"/><Relationship Id="rId_hyperlink_2376" Type="http://schemas.openxmlformats.org/officeDocument/2006/relationships/hyperlink" Target="https://playdevice.ru/product/241975/garnitura-besprovodnaya-vakuumnaya-hoco-ew45-chernyy/" TargetMode="External"/><Relationship Id="rId_hyperlink_2377" Type="http://schemas.openxmlformats.org/officeDocument/2006/relationships/hyperlink" Target="https://playdevice.ru/product/237926/garnitura-besprovodnaya-vakuumnaya-hoco-ew46-korichnevyy/" TargetMode="External"/><Relationship Id="rId_hyperlink_2378" Type="http://schemas.openxmlformats.org/officeDocument/2006/relationships/hyperlink" Target="https://playdevice.ru/product/241976/garnitura-besprovodnaya-vakuumnaya-hoco-ew46-seryy/" TargetMode="External"/><Relationship Id="rId_hyperlink_2379" Type="http://schemas.openxmlformats.org/officeDocument/2006/relationships/hyperlink" Target="https://playdevice.ru/product/237927/garnitura-besprovodnaya-vakuumnaya-hoco-ew46-siniy/" TargetMode="External"/><Relationship Id="rId_hyperlink_2380" Type="http://schemas.openxmlformats.org/officeDocument/2006/relationships/hyperlink" Target="https://playdevice.ru/product/241977/garnitura-besprovodnaya-vakuumnaya-hoco-ew48-goluboy/" TargetMode="External"/><Relationship Id="rId_hyperlink_2381" Type="http://schemas.openxmlformats.org/officeDocument/2006/relationships/hyperlink" Target="https://playdevice.ru/product/241978/garnitura-besprovodnaya-vakuumnaya-hoco-ew48-zelenyy/" TargetMode="External"/><Relationship Id="rId_hyperlink_2382" Type="http://schemas.openxmlformats.org/officeDocument/2006/relationships/hyperlink" Target="https://playdevice.ru/product/241979/garnitura-besprovodnaya-vakuumnaya-hoco-ew48-seryy/" TargetMode="External"/><Relationship Id="rId_hyperlink_2383" Type="http://schemas.openxmlformats.org/officeDocument/2006/relationships/hyperlink" Target="https://playdevice.ru/product/240540/garnitura-besprovodnaya-vakuumnaya-hoco-ew50-belyy/" TargetMode="External"/><Relationship Id="rId_hyperlink_2384" Type="http://schemas.openxmlformats.org/officeDocument/2006/relationships/hyperlink" Target="https://playdevice.ru/product/241471/garnitura-besprovodnaya-vakuumnaya-hoco-ew55-zolotoy/" TargetMode="External"/><Relationship Id="rId_hyperlink_2385" Type="http://schemas.openxmlformats.org/officeDocument/2006/relationships/hyperlink" Target="https://playdevice.ru/product/241473/garnitura-besprovodnaya-vakuumnaya-hoco-ew58-belyy/" TargetMode="External"/><Relationship Id="rId_hyperlink_2386" Type="http://schemas.openxmlformats.org/officeDocument/2006/relationships/hyperlink" Target="https://playdevice.ru/product/234406/garnitura-besprovodnaya-vakuumnaya-perfeo-bung-belye/" TargetMode="External"/><Relationship Id="rId_hyperlink_2387" Type="http://schemas.openxmlformats.org/officeDocument/2006/relationships/hyperlink" Target="https://playdevice.ru/product/223328/garnitura-besprovodnaya-vakuumnaya-ritmix-rh-820bth-tws-bluetooth-belyy/" TargetMode="External"/><Relationship Id="rId_hyperlink_2388" Type="http://schemas.openxmlformats.org/officeDocument/2006/relationships/hyperlink" Target="https://playdevice.ru/product/231312/garnitura-besprovodnaya-vakuumnaya-ritmix-rh-835bth-tws-bluetooth-oranzhevyy/" TargetMode="External"/><Relationship Id="rId_hyperlink_2389" Type="http://schemas.openxmlformats.org/officeDocument/2006/relationships/hyperlink" Target="https://playdevice.ru/product/225405/garnitura-besprovodnaya-vakuumnaya-ritmix-rh-850bth-tws-bluetooth-belyy/" TargetMode="External"/><Relationship Id="rId_hyperlink_2390" Type="http://schemas.openxmlformats.org/officeDocument/2006/relationships/hyperlink" Target="https://playdevice.ru/product/235545/garnitura-vakuumnaya-besprovodnaya-borofone-be47-belyy/" TargetMode="External"/><Relationship Id="rId_hyperlink_2391" Type="http://schemas.openxmlformats.org/officeDocument/2006/relationships/hyperlink" Target="https://playdevice.ru/product/238565/garnitura-vakuumnaya-besprovodnaya-borofone-be55-chernyy/" TargetMode="External"/><Relationship Id="rId_hyperlink_2392" Type="http://schemas.openxmlformats.org/officeDocument/2006/relationships/hyperlink" Target="https://playdevice.ru/product/241450/garnitura-vakuumnaya-besprovodnaya-borofone-be63-talent-chernyy/" TargetMode="External"/><Relationship Id="rId_hyperlink_2393" Type="http://schemas.openxmlformats.org/officeDocument/2006/relationships/hyperlink" Target="https://playdevice.ru/product/229964/garnitura-vakuumnaya-besprovodnaya-borofone-bw03-belyy/" TargetMode="External"/><Relationship Id="rId_hyperlink_2394" Type="http://schemas.openxmlformats.org/officeDocument/2006/relationships/hyperlink" Target="https://playdevice.ru/product/241010/garnitura-vakuumnaya-besprovodnaya-borofone-bw04-belyy/" TargetMode="External"/><Relationship Id="rId_hyperlink_2395" Type="http://schemas.openxmlformats.org/officeDocument/2006/relationships/hyperlink" Target="https://playdevice.ru/product/233905/garnitura-vakuumnaya-besprovodnaya-borofone-bw06-manner-belyy/" TargetMode="External"/><Relationship Id="rId_hyperlink_2396" Type="http://schemas.openxmlformats.org/officeDocument/2006/relationships/hyperlink" Target="https://playdevice.ru/product/238566/garnitura-vakuumnaya-besprovodnaya-borofone-bw09-belyy/" TargetMode="External"/><Relationship Id="rId_hyperlink_2397" Type="http://schemas.openxmlformats.org/officeDocument/2006/relationships/hyperlink" Target="https://playdevice.ru/product/235546/garnitura-vakuumnaya-besprovodnaya-borofone-bw13-belyy/" TargetMode="External"/><Relationship Id="rId_hyperlink_2398" Type="http://schemas.openxmlformats.org/officeDocument/2006/relationships/hyperlink" Target="https://playdevice.ru/product/235471/garnitura-vakuumnaya-besprovodnaya-borofone-bw15-belyy/" TargetMode="External"/><Relationship Id="rId_hyperlink_2399" Type="http://schemas.openxmlformats.org/officeDocument/2006/relationships/hyperlink" Target="https://playdevice.ru/product/235444/garnitura-vakuumnaya-besprovodnaya-borofone-bw20-belyy/" TargetMode="External"/><Relationship Id="rId_hyperlink_2400" Type="http://schemas.openxmlformats.org/officeDocument/2006/relationships/hyperlink" Target="https://playdevice.ru/product/240317/garnitura-vakuumnaya-besprovodnaya-borofone-bw22-dawn-plastik-bluetooth-53-mikrofon-cvet-belyy/" TargetMode="External"/><Relationship Id="rId_hyperlink_2401" Type="http://schemas.openxmlformats.org/officeDocument/2006/relationships/hyperlink" Target="https://playdevice.ru/product/240318/garnitura-vakuumnaya-besprovodnaya-borofone-bw23-crystal-bluetooth-tws-cvet-oranzhevyy/" TargetMode="External"/><Relationship Id="rId_hyperlink_2402" Type="http://schemas.openxmlformats.org/officeDocument/2006/relationships/hyperlink" Target="https://playdevice.ru/product/240319/garnitura-vakuumnaya-besprovodnaya-borofone-bw24-magic-plastik-bluetooth-53-mikrofon-cvet-belyy/" TargetMode="External"/><Relationship Id="rId_hyperlink_2403" Type="http://schemas.openxmlformats.org/officeDocument/2006/relationships/hyperlink" Target="https://playdevice.ru/product/237693/garnitura-vakuumnaya-besprovodnaya-borofone-bw26-belyy/" TargetMode="External"/><Relationship Id="rId_hyperlink_2404" Type="http://schemas.openxmlformats.org/officeDocument/2006/relationships/hyperlink" Target="https://playdevice.ru/product/238576/garnitura-vakuumnaya-besprovodnaya-borofone-bw28-belyy/" TargetMode="External"/><Relationship Id="rId_hyperlink_2405" Type="http://schemas.openxmlformats.org/officeDocument/2006/relationships/hyperlink" Target="https://playdevice.ru/product/238578/garnitura-vakuumnaya-besprovodnaya-borofone-bw29-laym/" TargetMode="External"/><Relationship Id="rId_hyperlink_2406" Type="http://schemas.openxmlformats.org/officeDocument/2006/relationships/hyperlink" Target="https://playdevice.ru/product/238579/garnitura-vakuumnaya-besprovodnaya-borofone-bw29-rozovyy/" TargetMode="External"/><Relationship Id="rId_hyperlink_2407" Type="http://schemas.openxmlformats.org/officeDocument/2006/relationships/hyperlink" Target="https://playdevice.ru/product/240320/garnitura-vakuumnaya-besprovodnaya-borofone-bw29-siniy/" TargetMode="External"/><Relationship Id="rId_hyperlink_2408" Type="http://schemas.openxmlformats.org/officeDocument/2006/relationships/hyperlink" Target="https://playdevice.ru/product/241457/garnitura-vakuumnaya-besprovodnaya-borofone-bw29-chernyy/" TargetMode="External"/><Relationship Id="rId_hyperlink_2409" Type="http://schemas.openxmlformats.org/officeDocument/2006/relationships/hyperlink" Target="https://playdevice.ru/product/239896/garnitura-vakuumnaya-besprovodnaya-borofone-bw30-seryy/" TargetMode="External"/><Relationship Id="rId_hyperlink_2410" Type="http://schemas.openxmlformats.org/officeDocument/2006/relationships/hyperlink" Target="https://playdevice.ru/product/239897/garnitura-vakuumnaya-besprovodnaya-borofone-bw30-chernyy/" TargetMode="External"/><Relationship Id="rId_hyperlink_2411" Type="http://schemas.openxmlformats.org/officeDocument/2006/relationships/hyperlink" Target="https://playdevice.ru/product/238270/garnitura-vakuumnaya-besprovodnaya-borofone-bw33-belyy/" TargetMode="External"/><Relationship Id="rId_hyperlink_2412" Type="http://schemas.openxmlformats.org/officeDocument/2006/relationships/hyperlink" Target="https://playdevice.ru/product/240321/garnitura-vakuumnaya-besprovodnaya-borofone-bw33-goluboy/" TargetMode="External"/><Relationship Id="rId_hyperlink_2413" Type="http://schemas.openxmlformats.org/officeDocument/2006/relationships/hyperlink" Target="https://playdevice.ru/product/240322/garnitura-vakuumnaya-besprovodnaya-borofone-bw33-fioletovyy/" TargetMode="External"/><Relationship Id="rId_hyperlink_2414" Type="http://schemas.openxmlformats.org/officeDocument/2006/relationships/hyperlink" Target="https://playdevice.ru/product/237694/garnitura-vakuumnaya-besprovodnaya-borofone-bw35-true-belyy/" TargetMode="External"/><Relationship Id="rId_hyperlink_2415" Type="http://schemas.openxmlformats.org/officeDocument/2006/relationships/hyperlink" Target="https://playdevice.ru/product/238580/garnitura-vakuumnaya-besprovodnaya-borofone-bw36-belyy/" TargetMode="External"/><Relationship Id="rId_hyperlink_2416" Type="http://schemas.openxmlformats.org/officeDocument/2006/relationships/hyperlink" Target="https://playdevice.ru/product/238582/garnitura-vakuumnaya-besprovodnaya-borofone-bw37-chernyy/" TargetMode="External"/><Relationship Id="rId_hyperlink_2417" Type="http://schemas.openxmlformats.org/officeDocument/2006/relationships/hyperlink" Target="https://playdevice.ru/product/239898/garnitura-vakuumnaya-besprovodnaya-borofone-bw39-belyy/" TargetMode="External"/><Relationship Id="rId_hyperlink_2418" Type="http://schemas.openxmlformats.org/officeDocument/2006/relationships/hyperlink" Target="https://playdevice.ru/product/239899/garnitura-vakuumnaya-besprovodnaya-borofone-bw39-chernyy/" TargetMode="External"/><Relationship Id="rId_hyperlink_2419" Type="http://schemas.openxmlformats.org/officeDocument/2006/relationships/hyperlink" Target="https://playdevice.ru/product/239900/garnitura-vakuumnaya-besprovodnaya-borofone-bw40-chernyy/" TargetMode="External"/><Relationship Id="rId_hyperlink_2420" Type="http://schemas.openxmlformats.org/officeDocument/2006/relationships/hyperlink" Target="https://playdevice.ru/product/241458/garnitura-vakuumnaya-besprovodnaya-borofone-bw42-belyy/" TargetMode="External"/><Relationship Id="rId_hyperlink_2421" Type="http://schemas.openxmlformats.org/officeDocument/2006/relationships/hyperlink" Target="https://playdevice.ru/product/241459/garnitura-vakuumnaya-besprovodnaya-borofone-bw42-chernyy/" TargetMode="External"/><Relationship Id="rId_hyperlink_2422" Type="http://schemas.openxmlformats.org/officeDocument/2006/relationships/hyperlink" Target="https://playdevice.ru/product/241461/garnitura-vakuumnaya-besprovodnaya-borofone-bw43-fioletovyy/" TargetMode="External"/><Relationship Id="rId_hyperlink_2423" Type="http://schemas.openxmlformats.org/officeDocument/2006/relationships/hyperlink" Target="https://playdevice.ru/product/241964/garnitura-vakuumnaya-besprovodnaya-borofone-bw43-chernyy/" TargetMode="External"/><Relationship Id="rId_hyperlink_2424" Type="http://schemas.openxmlformats.org/officeDocument/2006/relationships/hyperlink" Target="https://playdevice.ru/product/241973/garnitura-vakuumnaya-besprovodnaya-borofone-bw48-chernyy/" TargetMode="External"/><Relationship Id="rId_hyperlink_2425" Type="http://schemas.openxmlformats.org/officeDocument/2006/relationships/hyperlink" Target="https://playdevice.ru/product/241462/garnitura-vakuumnaya-besprovodnaya-borofone-bw59-belyy/" TargetMode="External"/><Relationship Id="rId_hyperlink_2426" Type="http://schemas.openxmlformats.org/officeDocument/2006/relationships/hyperlink" Target="https://playdevice.ru/product/239221/garnitura-vakuumnaya-besprovodnaya-hoco-eq2-fioletovyy/" TargetMode="External"/><Relationship Id="rId_hyperlink_2427" Type="http://schemas.openxmlformats.org/officeDocument/2006/relationships/hyperlink" Target="https://playdevice.ru/product/240535/garnitura-vakuumnaya-besprovodnaya-hoco-eq3-kremovyy/" TargetMode="External"/><Relationship Id="rId_hyperlink_2428" Type="http://schemas.openxmlformats.org/officeDocument/2006/relationships/hyperlink" Target="https://playdevice.ru/product/240536/garnitura-vakuumnaya-besprovodnaya-hoco-eq3-fioletovyy/" TargetMode="External"/><Relationship Id="rId_hyperlink_2429" Type="http://schemas.openxmlformats.org/officeDocument/2006/relationships/hyperlink" Target="https://playdevice.ru/product/241183/garnitura-vakuumnaya-besprovodnaya-hoco-ew23-seryy/" TargetMode="External"/><Relationship Id="rId_hyperlink_2430" Type="http://schemas.openxmlformats.org/officeDocument/2006/relationships/hyperlink" Target="https://playdevice.ru/product/151779/garnitura-besprovodnaya-perfeo-flex-chernye-s-prorezinennym-pokrytiem/" TargetMode="External"/><Relationship Id="rId_hyperlink_2431" Type="http://schemas.openxmlformats.org/officeDocument/2006/relationships/hyperlink" Target="https://playdevice.ru/product/235774/garnitura-besprovodnaya-polnorazmernaya-borofone-bo11-bluetooth-siniy/" TargetMode="External"/><Relationship Id="rId_hyperlink_2432" Type="http://schemas.openxmlformats.org/officeDocument/2006/relationships/hyperlink" Target="https://playdevice.ru/product/231929/garnitura-besprovodnaya-polnorazmernaya-borofone-bo11-bluetooth-chernyy/" TargetMode="External"/><Relationship Id="rId_hyperlink_2433" Type="http://schemas.openxmlformats.org/officeDocument/2006/relationships/hyperlink" Target="https://playdevice.ru/product/238284/garnitura-besprovodnaya-polnorazmernaya-borofone-bo12-bluetooth-siniy/" TargetMode="External"/><Relationship Id="rId_hyperlink_2434" Type="http://schemas.openxmlformats.org/officeDocument/2006/relationships/hyperlink" Target="https://playdevice.ru/product/238280/garnitura-besprovodnaya-polnorazmernaya-borofone-bo18-bluetooth-chernyy/" TargetMode="External"/><Relationship Id="rId_hyperlink_2435" Type="http://schemas.openxmlformats.org/officeDocument/2006/relationships/hyperlink" Target="https://playdevice.ru/product/238279/garnitura-besprovodnaya-polnorazmernaya-borofone-bo19-bluetooth-siniy/" TargetMode="External"/><Relationship Id="rId_hyperlink_2436" Type="http://schemas.openxmlformats.org/officeDocument/2006/relationships/hyperlink" Target="https://playdevice.ru/product/238278/garnitura-besprovodnaya-polnorazmernaya-borofone-bo19-bluetooth-chernyy/" TargetMode="External"/><Relationship Id="rId_hyperlink_2437" Type="http://schemas.openxmlformats.org/officeDocument/2006/relationships/hyperlink" Target="https://playdevice.ru/product/241007/garnitura-besprovodnaya-polnorazmernaya-borofone-bo23-bluetooth-siniy/" TargetMode="External"/><Relationship Id="rId_hyperlink_2438" Type="http://schemas.openxmlformats.org/officeDocument/2006/relationships/hyperlink" Target="https://playdevice.ru/product/241177/garnitura-besprovodnaya-polnorazmernaya-borofone-bo24-bluetooth-belyy/" TargetMode="External"/><Relationship Id="rId_hyperlink_2439" Type="http://schemas.openxmlformats.org/officeDocument/2006/relationships/hyperlink" Target="https://playdevice.ru/product/224463/garnitura-besprovodnaya-polnorazmernaya-borofone-bo4-krasnyy/" TargetMode="External"/><Relationship Id="rId_hyperlink_2440" Type="http://schemas.openxmlformats.org/officeDocument/2006/relationships/hyperlink" Target="https://playdevice.ru/product/241026/garnitura-besprovodnaya-polnorazmernaya-hoco-esd14-chernyy/" TargetMode="External"/><Relationship Id="rId_hyperlink_2441" Type="http://schemas.openxmlformats.org/officeDocument/2006/relationships/hyperlink" Target="https://playdevice.ru/product/224469/garnitura-besprovodnaya-polnorazmernaya-hoco-w28-chernyy/" TargetMode="External"/><Relationship Id="rId_hyperlink_2442" Type="http://schemas.openxmlformats.org/officeDocument/2006/relationships/hyperlink" Target="https://playdevice.ru/product/238277/garnitura-besprovodnaya-polnorazmernaya-hoco-w30-krasnyy/" TargetMode="External"/><Relationship Id="rId_hyperlink_2443" Type="http://schemas.openxmlformats.org/officeDocument/2006/relationships/hyperlink" Target="https://playdevice.ru/product/236684/garnitura-besprovodnaya-polnorazmernaya-hoco-w33-seryy/" TargetMode="External"/><Relationship Id="rId_hyperlink_2444" Type="http://schemas.openxmlformats.org/officeDocument/2006/relationships/hyperlink" Target="https://playdevice.ru/product/238276/garnitura-besprovodnaya-polnorazmernaya-hoco-w33-chernyy/" TargetMode="External"/><Relationship Id="rId_hyperlink_2445" Type="http://schemas.openxmlformats.org/officeDocument/2006/relationships/hyperlink" Target="https://playdevice.ru/product/238557/garnitura-besprovodnaya-polnorazmernaya-hoco-w40-seryy/" TargetMode="External"/><Relationship Id="rId_hyperlink_2446" Type="http://schemas.openxmlformats.org/officeDocument/2006/relationships/hyperlink" Target="https://playdevice.ru/product/240531/garnitura-besprovodnaya-polnorazmernaya-hoco-w46-korichnevyy/" TargetMode="External"/><Relationship Id="rId_hyperlink_2447" Type="http://schemas.openxmlformats.org/officeDocument/2006/relationships/hyperlink" Target="https://playdevice.ru/product/240533/garnitura-besprovodnaya-polnorazmernaya-hoco-w46-chernyy/" TargetMode="External"/><Relationship Id="rId_hyperlink_2448" Type="http://schemas.openxmlformats.org/officeDocument/2006/relationships/hyperlink" Target="https://playdevice.ru/product/231603/garnitura-besprovodnaya-polnorazmernaya-p9-bluetooth-krasnyy/" TargetMode="External"/><Relationship Id="rId_hyperlink_2449" Type="http://schemas.openxmlformats.org/officeDocument/2006/relationships/hyperlink" Target="https://playdevice.ru/product/233795/garnitura-besprovodnaya-polnorazmernaya-stn-28-siniy/" TargetMode="External"/><Relationship Id="rId_hyperlink_2450" Type="http://schemas.openxmlformats.org/officeDocument/2006/relationships/hyperlink" Target="https://playdevice.ru/product/226725/garnitura-polnorazmernaya-besprovodnaya-defender-freemotion-b510-seryy-bluetooth/" TargetMode="External"/><Relationship Id="rId_hyperlink_2451" Type="http://schemas.openxmlformats.org/officeDocument/2006/relationships/hyperlink" Target="https://playdevice.ru/product/167620/garnitura-polnorazmernaya-besprovodnaya-defender-freemotion-b525-chernyybelyy-bluetooth/" TargetMode="External"/><Relationship Id="rId_hyperlink_2452" Type="http://schemas.openxmlformats.org/officeDocument/2006/relationships/hyperlink" Target="https://playdevice.ru/product/226726/garnitura-polnorazmernaya-besprovodnaya-defender-freemotion-b530-chernyykrasnyy-bluetooth/" TargetMode="External"/><Relationship Id="rId_hyperlink_2453" Type="http://schemas.openxmlformats.org/officeDocument/2006/relationships/hyperlink" Target="https://playdevice.ru/product/174053/garnitura-polnorazmernaya-besprovodnaya-defender-freemotion-b550-chernyy-bluetooth/" TargetMode="External"/><Relationship Id="rId_hyperlink_2454" Type="http://schemas.openxmlformats.org/officeDocument/2006/relationships/hyperlink" Target="https://playdevice.ru/product/236221/garnitura-polnorazmernaya-besprovodnaya-defender-freemotion-b555-chernyy-bluetooth/" TargetMode="External"/><Relationship Id="rId_hyperlink_2455" Type="http://schemas.openxmlformats.org/officeDocument/2006/relationships/hyperlink" Target="https://playdevice.ru/product/231411/garnitura-polnorazmernaya-besprovodnaya-defender-freemotion-b575-chernyykrasnyy-bluetooth/" TargetMode="External"/><Relationship Id="rId_hyperlink_2456" Type="http://schemas.openxmlformats.org/officeDocument/2006/relationships/hyperlink" Target="https://playdevice.ru/product/236224/garnitura-polnorazmernaya-besprovodnaya-defender-freemotion-b580-chernyy-bluetooth/" TargetMode="External"/><Relationship Id="rId_hyperlink_2457" Type="http://schemas.openxmlformats.org/officeDocument/2006/relationships/hyperlink" Target="https://playdevice.ru/product/220707/garnitura-vakuumnaya-borofone-bm24-belyy/" TargetMode="External"/><Relationship Id="rId_hyperlink_2458" Type="http://schemas.openxmlformats.org/officeDocument/2006/relationships/hyperlink" Target="https://playdevice.ru/product/228425/garnitura-vakuumnaya-borofone-bm26-belyy/" TargetMode="External"/><Relationship Id="rId_hyperlink_2459" Type="http://schemas.openxmlformats.org/officeDocument/2006/relationships/hyperlink" Target="https://playdevice.ru/product/219424/garnitura-vakuumnaya-borofone-bm26-chernyy/" TargetMode="External"/><Relationship Id="rId_hyperlink_2460" Type="http://schemas.openxmlformats.org/officeDocument/2006/relationships/hyperlink" Target="https://playdevice.ru/product/220320/garnitura-vakuumnaya-borofone-bm28-chernyy/" TargetMode="External"/><Relationship Id="rId_hyperlink_2461" Type="http://schemas.openxmlformats.org/officeDocument/2006/relationships/hyperlink" Target="https://playdevice.ru/product/232111/garnitura-vakuumnaya-borofone-bm43-chernyy/" TargetMode="External"/><Relationship Id="rId_hyperlink_2462" Type="http://schemas.openxmlformats.org/officeDocument/2006/relationships/hyperlink" Target="https://playdevice.ru/product/227017/garnitura-vakuumnaya-borofone-bm45-chernyy/" TargetMode="External"/><Relationship Id="rId_hyperlink_2463" Type="http://schemas.openxmlformats.org/officeDocument/2006/relationships/hyperlink" Target="https://playdevice.ru/product/229019/garnitura-vakuumnaya-borofone-bm52-serebro/" TargetMode="External"/><Relationship Id="rId_hyperlink_2464" Type="http://schemas.openxmlformats.org/officeDocument/2006/relationships/hyperlink" Target="https://playdevice.ru/product/232564/garnitura-vakuumnaya-borofone-bm54-belyy/" TargetMode="External"/><Relationship Id="rId_hyperlink_2465" Type="http://schemas.openxmlformats.org/officeDocument/2006/relationships/hyperlink" Target="https://playdevice.ru/product/234250/garnitura-vakuumnaya-borofone-bm54-chernyy/" TargetMode="External"/><Relationship Id="rId_hyperlink_2466" Type="http://schemas.openxmlformats.org/officeDocument/2006/relationships/hyperlink" Target="https://playdevice.ru/product/227018/garnitura-vakuumnaya-borofone-bm55-belyy/" TargetMode="External"/><Relationship Id="rId_hyperlink_2467" Type="http://schemas.openxmlformats.org/officeDocument/2006/relationships/hyperlink" Target="https://playdevice.ru/product/227019/garnitura-vakuumnaya-borofone-bm55-chernyy/" TargetMode="External"/><Relationship Id="rId_hyperlink_2468" Type="http://schemas.openxmlformats.org/officeDocument/2006/relationships/hyperlink" Target="https://playdevice.ru/product/231809/garnitura-vakuumnaya-borofone-bm59-belyy/" TargetMode="External"/><Relationship Id="rId_hyperlink_2469" Type="http://schemas.openxmlformats.org/officeDocument/2006/relationships/hyperlink" Target="https://playdevice.ru/product/232566/garnitura-vakuumnaya-borofone-bm64-chernyy/" TargetMode="External"/><Relationship Id="rId_hyperlink_2470" Type="http://schemas.openxmlformats.org/officeDocument/2006/relationships/hyperlink" Target="https://playdevice.ru/product/234716/garnitura-vakuumnaya-borofone-bm65-chernyy/" TargetMode="External"/><Relationship Id="rId_hyperlink_2471" Type="http://schemas.openxmlformats.org/officeDocument/2006/relationships/hyperlink" Target="https://playdevice.ru/product/238563/garnitura-vakuumnaya-borofone-bm70-seryy/" TargetMode="External"/><Relationship Id="rId_hyperlink_2472" Type="http://schemas.openxmlformats.org/officeDocument/2006/relationships/hyperlink" Target="https://playdevice.ru/product/235538/garnitura-vakuumnaya-hoco-m101-chernyy/" TargetMode="External"/><Relationship Id="rId_hyperlink_2473" Type="http://schemas.openxmlformats.org/officeDocument/2006/relationships/hyperlink" Target="https://playdevice.ru/product/239889/garnitura-vakuumnaya-hoco-m106-serebro/" TargetMode="External"/><Relationship Id="rId_hyperlink_2474" Type="http://schemas.openxmlformats.org/officeDocument/2006/relationships/hyperlink" Target="https://playdevice.ru/product/239890/garnitura-vakuumnaya-hoco-m106-seryy/" TargetMode="External"/><Relationship Id="rId_hyperlink_2475" Type="http://schemas.openxmlformats.org/officeDocument/2006/relationships/hyperlink" Target="https://playdevice.ru/product/239891/garnitura-vakuumnaya-hoco-m107-belyy/" TargetMode="External"/><Relationship Id="rId_hyperlink_2476" Type="http://schemas.openxmlformats.org/officeDocument/2006/relationships/hyperlink" Target="https://playdevice.ru/product/239892/garnitura-vakuumnaya-hoco-m107-zheltyy/" TargetMode="External"/><Relationship Id="rId_hyperlink_2477" Type="http://schemas.openxmlformats.org/officeDocument/2006/relationships/hyperlink" Target="https://playdevice.ru/product/239893/garnitura-vakuumnaya-hoco-m107-oranzhevyy/" TargetMode="External"/><Relationship Id="rId_hyperlink_2478" Type="http://schemas.openxmlformats.org/officeDocument/2006/relationships/hyperlink" Target="https://playdevice.ru/product/239894/garnitura-vakuumnaya-hoco-m107-fioletovyy/" TargetMode="External"/><Relationship Id="rId_hyperlink_2479" Type="http://schemas.openxmlformats.org/officeDocument/2006/relationships/hyperlink" Target="https://playdevice.ru/product/239895/garnitura-vakuumnaya-hoco-m108-serebro/" TargetMode="External"/><Relationship Id="rId_hyperlink_2480" Type="http://schemas.openxmlformats.org/officeDocument/2006/relationships/hyperlink" Target="https://playdevice.ru/product/178282/garnitura-vakuumnaya-hoco-m14-krasnyy/" TargetMode="External"/><Relationship Id="rId_hyperlink_2481" Type="http://schemas.openxmlformats.org/officeDocument/2006/relationships/hyperlink" Target="https://playdevice.ru/product/178285/garnitura-vakuumnaya-hoco-m19-drumbeat-belyy/" TargetMode="External"/><Relationship Id="rId_hyperlink_2482" Type="http://schemas.openxmlformats.org/officeDocument/2006/relationships/hyperlink" Target="https://playdevice.ru/product/158700/garnitura-vakuumnaya-hoco-m34-belyy/" TargetMode="External"/><Relationship Id="rId_hyperlink_2483" Type="http://schemas.openxmlformats.org/officeDocument/2006/relationships/hyperlink" Target="https://playdevice.ru/product/178294/garnitura-vakuumnaya-hoco-m39-belyy/" TargetMode="External"/><Relationship Id="rId_hyperlink_2484" Type="http://schemas.openxmlformats.org/officeDocument/2006/relationships/hyperlink" Target="https://playdevice.ru/product/178295/garnitura-vakuumnaya-hoco-m39-chernyy/" TargetMode="External"/><Relationship Id="rId_hyperlink_2485" Type="http://schemas.openxmlformats.org/officeDocument/2006/relationships/hyperlink" Target="https://playdevice.ru/product/217254/garnitura-vakuumnaya-hoco-m40-belyy/" TargetMode="External"/><Relationship Id="rId_hyperlink_2486" Type="http://schemas.openxmlformats.org/officeDocument/2006/relationships/hyperlink" Target="https://playdevice.ru/product/221764/garnitura-vakuumnaya-hoco-m51-proper-sound-belyy/" TargetMode="External"/><Relationship Id="rId_hyperlink_2487" Type="http://schemas.openxmlformats.org/officeDocument/2006/relationships/hyperlink" Target="https://playdevice.ru/product/219091/garnitura-vakuumnaya-hoco-m51-proper-sound-krasnyy/" TargetMode="External"/><Relationship Id="rId_hyperlink_2488" Type="http://schemas.openxmlformats.org/officeDocument/2006/relationships/hyperlink" Target="https://playdevice.ru/product/217608/garnitura-vakuumnaya-hoco-m55-memory-sound-chernyy/" TargetMode="External"/><Relationship Id="rId_hyperlink_2489" Type="http://schemas.openxmlformats.org/officeDocument/2006/relationships/hyperlink" Target="https://playdevice.ru/product/220118/garnitura-vakuumnaya-hoco-m58-belyy/" TargetMode="External"/><Relationship Id="rId_hyperlink_2490" Type="http://schemas.openxmlformats.org/officeDocument/2006/relationships/hyperlink" Target="https://playdevice.ru/product/219736/garnitura-vakuumnaya-hoco-m58-chernyy/" TargetMode="External"/><Relationship Id="rId_hyperlink_2491" Type="http://schemas.openxmlformats.org/officeDocument/2006/relationships/hyperlink" Target="https://playdevice.ru/product/228238/garnitura-vakuumnaya-hoco-m64-chernyy/" TargetMode="External"/><Relationship Id="rId_hyperlink_2492" Type="http://schemas.openxmlformats.org/officeDocument/2006/relationships/hyperlink" Target="https://playdevice.ru/product/222992/garnitura-vakuumnaya-hoco-m72-chernyy/" TargetMode="External"/><Relationship Id="rId_hyperlink_2493" Type="http://schemas.openxmlformats.org/officeDocument/2006/relationships/hyperlink" Target="https://playdevice.ru/product/230424/garnitura-vakuumnaya-hoco-m76-belyy/" TargetMode="External"/><Relationship Id="rId_hyperlink_2494" Type="http://schemas.openxmlformats.org/officeDocument/2006/relationships/hyperlink" Target="https://playdevice.ru/product/234717/garnitura-vakuumnaya-hoco-m79-belyy/" TargetMode="External"/><Relationship Id="rId_hyperlink_2495" Type="http://schemas.openxmlformats.org/officeDocument/2006/relationships/hyperlink" Target="https://playdevice.ru/product/230055/garnitura-vakuumnaya-hoco-m82-belyy/" TargetMode="External"/><Relationship Id="rId_hyperlink_2496" Type="http://schemas.openxmlformats.org/officeDocument/2006/relationships/hyperlink" Target="https://playdevice.ru/product/241455/garnitura-vakuumnaya-hoco-m86-belyy/" TargetMode="External"/><Relationship Id="rId_hyperlink_2497" Type="http://schemas.openxmlformats.org/officeDocument/2006/relationships/hyperlink" Target="https://playdevice.ru/product/235537/garnitura-vakuumnaya-hoco-m88-belyy/" TargetMode="External"/><Relationship Id="rId_hyperlink_2498" Type="http://schemas.openxmlformats.org/officeDocument/2006/relationships/hyperlink" Target="https://playdevice.ru/product/235536/garnitura-vakuumnaya-hoco-m88-chernyy/" TargetMode="External"/><Relationship Id="rId_hyperlink_2499" Type="http://schemas.openxmlformats.org/officeDocument/2006/relationships/hyperlink" Target="https://playdevice.ru/product/234724/garnitura-vakuumnaya-hoco-m89-zelenyy/" TargetMode="External"/><Relationship Id="rId_hyperlink_2500" Type="http://schemas.openxmlformats.org/officeDocument/2006/relationships/hyperlink" Target="https://playdevice.ru/product/234734/garnitura-vakuumnaya-hoco-m89-chernyy/" TargetMode="External"/><Relationship Id="rId_hyperlink_2501" Type="http://schemas.openxmlformats.org/officeDocument/2006/relationships/hyperlink" Target="https://playdevice.ru/product/233901/garnitura-vakuumnaya-hoco-m93-belyy/" TargetMode="External"/><Relationship Id="rId_hyperlink_2502" Type="http://schemas.openxmlformats.org/officeDocument/2006/relationships/hyperlink" Target="https://playdevice.ru/product/235535/garnitura-vakuumnaya-hoco-m94-belyy/" TargetMode="External"/><Relationship Id="rId_hyperlink_2503" Type="http://schemas.openxmlformats.org/officeDocument/2006/relationships/hyperlink" Target="https://playdevice.ru/product/235442/garnitura-vakuumnaya-hoco-m97-belyy/" TargetMode="External"/><Relationship Id="rId_hyperlink_2504" Type="http://schemas.openxmlformats.org/officeDocument/2006/relationships/hyperlink" Target="https://playdevice.ru/product/235533/garnitura-vakuumnaya-hoco-m98-serebro/" TargetMode="External"/><Relationship Id="rId_hyperlink_2505" Type="http://schemas.openxmlformats.org/officeDocument/2006/relationships/hyperlink" Target="https://playdevice.ru/product/219713/garnitura-vakuumnaya-stereo-dream-l29-chernyy/" TargetMode="External"/><Relationship Id="rId_hyperlink_2506" Type="http://schemas.openxmlformats.org/officeDocument/2006/relationships/hyperlink" Target="https://playdevice.ru/product/219515/garnitura-vakuumnaya-stereo-dream-s4-belyy/" TargetMode="External"/><Relationship Id="rId_hyperlink_2507" Type="http://schemas.openxmlformats.org/officeDocument/2006/relationships/hyperlink" Target="https://playdevice.ru/product/160467/garnitura-vakuumnaya-stereo-jbl-c100-siu-12m-20-20000gc-16om-103dbmvt-belaya/" TargetMode="External"/><Relationship Id="rId_hyperlink_2508" Type="http://schemas.openxmlformats.org/officeDocument/2006/relationships/hyperlink" Target="https://playdevice.ru/product/160468/garnitura-vakuumnaya-stereo-jbl-c100-siu-12m-20-20000gc-16om-103dbmvt-krasnaya/" TargetMode="External"/><Relationship Id="rId_hyperlink_2509" Type="http://schemas.openxmlformats.org/officeDocument/2006/relationships/hyperlink" Target="https://playdevice.ru/product/223325/garnitura-vakuumnaya-stereo-jbl-c50hiblu-siniy/" TargetMode="External"/><Relationship Id="rId_hyperlink_2510" Type="http://schemas.openxmlformats.org/officeDocument/2006/relationships/hyperlink" Target="https://playdevice.ru/product/226045/garnitura-vakuumnaya-stereo-jbl-c50hiwht-belyy/" TargetMode="External"/><Relationship Id="rId_hyperlink_2511" Type="http://schemas.openxmlformats.org/officeDocument/2006/relationships/hyperlink" Target="https://playdevice.ru/product/160729/garnitura-vakuumnaya-stereo-jbl-t110-12m-20-20000gc-16om-100dbmvt-belaya/" TargetMode="External"/><Relationship Id="rId_hyperlink_2512" Type="http://schemas.openxmlformats.org/officeDocument/2006/relationships/hyperlink" Target="https://playdevice.ru/product/220554/garnitura-vakuumnaya-stereo-jbl-t110-12m-20-20000gc-16om-100dbmvt-krasnyy/" TargetMode="External"/><Relationship Id="rId_hyperlink_2513" Type="http://schemas.openxmlformats.org/officeDocument/2006/relationships/hyperlink" Target="https://playdevice.ru/product/160933/garnitura-vakuumnaya-stereo-jbl-t110-12m-20-20000gc-16om-100dbmvt-siniy/" TargetMode="External"/><Relationship Id="rId_hyperlink_2514" Type="http://schemas.openxmlformats.org/officeDocument/2006/relationships/hyperlink" Target="https://playdevice.ru/product/223156/garnitura-vakuumnaya-stereo-smartbuy-i-three-rozovaya-sbh-104-lr/" TargetMode="External"/><Relationship Id="rId_hyperlink_2515" Type="http://schemas.openxmlformats.org/officeDocument/2006/relationships/hyperlink" Target="https://playdevice.ru/product/228506/garnitura-vakuumnaya-stereo-smartbuy-pro-belyy-sbh-399/" TargetMode="External"/><Relationship Id="rId_hyperlink_2516" Type="http://schemas.openxmlformats.org/officeDocument/2006/relationships/hyperlink" Target="https://playdevice.ru/product/217998/garnitura-vakuumnaya-stereo-smartbuy-s4-belyy-sbh-012k/" TargetMode="External"/><Relationship Id="rId_hyperlink_2517" Type="http://schemas.openxmlformats.org/officeDocument/2006/relationships/hyperlink" Target="https://playdevice.ru/product/233348/naushniki-vakuumnye-stereo-awei-l3/" TargetMode="External"/><Relationship Id="rId_hyperlink_2518" Type="http://schemas.openxmlformats.org/officeDocument/2006/relationships/hyperlink" Target="https://playdevice.ru/product/241959/naushniki-vnutrikanalnye-hoco-m101-pro-crystal-mikrofon-knopka-otveta-kabel-12m-cvet-belyy/" TargetMode="External"/><Relationship Id="rId_hyperlink_2519" Type="http://schemas.openxmlformats.org/officeDocument/2006/relationships/hyperlink" Target="https://playdevice.ru/product/241960/naushniki-vnutrikanalnye-hoco-m101-pro-crystal-mikrofon-knopka-otveta-kabel-12m-cvet-chernyy/" TargetMode="External"/><Relationship Id="rId_hyperlink_2520" Type="http://schemas.openxmlformats.org/officeDocument/2006/relationships/hyperlink" Target="https://playdevice.ru/product/147607/garnitura-polnorazmernaya-defender-aura-104-s-regulyat-gromk-chernaya/" TargetMode="External"/><Relationship Id="rId_hyperlink_2521" Type="http://schemas.openxmlformats.org/officeDocument/2006/relationships/hyperlink" Target="https://playdevice.ru/product/128924/garnitura-polnorazmernaya-defender-gryphon-hn-750-s-regulyat-gromk/" TargetMode="External"/><Relationship Id="rId_hyperlink_2522" Type="http://schemas.openxmlformats.org/officeDocument/2006/relationships/hyperlink" Target="https://playdevice.ru/product/238958/garnitura-polnorazmernaya-defender-gryphon-hn-750-jack-35-na-4pin-dlya-smartfonov/" TargetMode="External"/><Relationship Id="rId_hyperlink_2523" Type="http://schemas.openxmlformats.org/officeDocument/2006/relationships/hyperlink" Target="https://playdevice.ru/product/149548/garnitura-polnorazmernaya-defender-gryphon-hn-750-white-s-regulyat-gromk/" TargetMode="External"/><Relationship Id="rId_hyperlink_2524" Type="http://schemas.openxmlformats.org/officeDocument/2006/relationships/hyperlink" Target="https://playdevice.ru/product/134803/garnitura-polnorazmernaya-dialog-m-750hv-s-regulyat-gromk/" TargetMode="External"/><Relationship Id="rId_hyperlink_2525" Type="http://schemas.openxmlformats.org/officeDocument/2006/relationships/hyperlink" Target="https://playdevice.ru/product/231300/garnitura-polnorazmernaya-hoco-w102-igrovye-krasnyy/" TargetMode="External"/><Relationship Id="rId_hyperlink_2526" Type="http://schemas.openxmlformats.org/officeDocument/2006/relationships/hyperlink" Target="https://playdevice.ru/product/222765/garnitura-polnorazmernaya-perfeo-4talk-chernyy/" TargetMode="External"/><Relationship Id="rId_hyperlink_2527" Type="http://schemas.openxmlformats.org/officeDocument/2006/relationships/hyperlink" Target="https://playdevice.ru/product/191450/garnitura-polnorazmernaya-smartbuy-sbh-7000-commando-reggromkosti-kabel-25-m/" TargetMode="External"/><Relationship Id="rId_hyperlink_2528" Type="http://schemas.openxmlformats.org/officeDocument/2006/relationships/hyperlink" Target="https://playdevice.ru/product/238717/garnitura-igrovaya-polnorazmernaya-rush-aspid-cherno-zelenaya-sbhg-9760/" TargetMode="External"/><Relationship Id="rId_hyperlink_2529" Type="http://schemas.openxmlformats.org/officeDocument/2006/relationships/hyperlink" Target="https://playdevice.ru/product/238715/garnitura-igrovaya-polnorazmernaya-rush-aspid-cherno-sinyaya-sbhg-9730/" TargetMode="External"/><Relationship Id="rId_hyperlink_2530" Type="http://schemas.openxmlformats.org/officeDocument/2006/relationships/hyperlink" Target="https://playdevice.ru/product/222594/garnitura-igrovaya-polnorazmernaya-rush-lancer-sbhg-7000/" TargetMode="External"/><Relationship Id="rId_hyperlink_2531" Type="http://schemas.openxmlformats.org/officeDocument/2006/relationships/hyperlink" Target="https://playdevice.ru/product/167230/garnitura-igrovaya-polnorazmernaya-rush-snake-cherno-krasnaya-sbhg-1300/" TargetMode="External"/><Relationship Id="rId_hyperlink_2532" Type="http://schemas.openxmlformats.org/officeDocument/2006/relationships/hyperlink" Target="https://playdevice.ru/product/167231/garnitura-igrovaya-polnorazmernaya-rush-snake-cherno-oranzhevaya-sbhg-1100/" TargetMode="External"/><Relationship Id="rId_hyperlink_2533" Type="http://schemas.openxmlformats.org/officeDocument/2006/relationships/hyperlink" Target="https://playdevice.ru/product/167233/garnitura-igrovaya-polnorazmernaya-rush-taipan-virtzvuk-71-cherno-zelenaya/" TargetMode="External"/><Relationship Id="rId_hyperlink_2534" Type="http://schemas.openxmlformats.org/officeDocument/2006/relationships/hyperlink" Target="https://playdevice.ru/product/167234/garnitura-igrovaya-polnorazmernaya-rush-taipan-virtzvuk-71-cherno-krasnaya/" TargetMode="External"/><Relationship Id="rId_hyperlink_2535" Type="http://schemas.openxmlformats.org/officeDocument/2006/relationships/hyperlink" Target="https://playdevice.ru/product/167235/garnitura-igrovaya-polnorazmernaya-rush-taipan-virtzvuk-71-cherno-sinyaya/" TargetMode="External"/><Relationship Id="rId_hyperlink_2536" Type="http://schemas.openxmlformats.org/officeDocument/2006/relationships/hyperlink" Target="https://playdevice.ru/product/145874/garnitura-igrovaya-polnorazmernaya-rush-viper-cherno-zelenye-sbhg-2100/" TargetMode="External"/><Relationship Id="rId_hyperlink_2537" Type="http://schemas.openxmlformats.org/officeDocument/2006/relationships/hyperlink" Target="https://playdevice.ru/product/145873/garnitura-igrovaya-polnorazmernaya-rush-viper-cherno-krasnye-sbhg-2200/" TargetMode="External"/><Relationship Id="rId_hyperlink_2538" Type="http://schemas.openxmlformats.org/officeDocument/2006/relationships/hyperlink" Target="https://playdevice.ru/product/174929/garnitura-igrovaya-polnorazmernaya-smartbuy-sbh-8500-platoon-amx-edition/" TargetMode="External"/><Relationship Id="rId_hyperlink_2539" Type="http://schemas.openxmlformats.org/officeDocument/2006/relationships/hyperlink" Target="https://playdevice.ru/product/241812/garnitura-polnorazmernaya-borofone-bo104-krasnyy/" TargetMode="External"/><Relationship Id="rId_hyperlink_2540" Type="http://schemas.openxmlformats.org/officeDocument/2006/relationships/hyperlink" Target="https://playdevice.ru/product/241811/garnitura-polnorazmernaya-borofone-bo104-siniy/" TargetMode="External"/><Relationship Id="rId_hyperlink_2541" Type="http://schemas.openxmlformats.org/officeDocument/2006/relationships/hyperlink" Target="https://playdevice.ru/product/179306/garnitura-polnorazmernaya-defender-warhead-g-120-igrovye-2m-krasnyybelyy/" TargetMode="External"/><Relationship Id="rId_hyperlink_2542" Type="http://schemas.openxmlformats.org/officeDocument/2006/relationships/hyperlink" Target="https://playdevice.ru/product/179307/garnitura-polnorazmernaya-defender-warhead-g-120-igrovyy-2m-chernyyoranzhevyy/" TargetMode="External"/><Relationship Id="rId_hyperlink_2543" Type="http://schemas.openxmlformats.org/officeDocument/2006/relationships/hyperlink" Target="https://playdevice.ru/product/220298/garnitura-polnorazmernaya-defender-warhead-g-160-igrovye-25m-chernayasiniy/" TargetMode="External"/><Relationship Id="rId_hyperlink_2544" Type="http://schemas.openxmlformats.org/officeDocument/2006/relationships/hyperlink" Target="https://playdevice.ru/product/241813/naushniki-igrovye-polnorazmernye-hoco-w108-chernyy/" TargetMode="External"/><Relationship Id="rId_hyperlink_2545" Type="http://schemas.openxmlformats.org/officeDocument/2006/relationships/hyperlink" Target="https://playdevice.ru/product/241523/kabel-dlya-naushnikov-s-mikrofonom-pozolochennye-kontakty-med-ofc-999/" TargetMode="External"/><Relationship Id="rId_hyperlink_2546" Type="http://schemas.openxmlformats.org/officeDocument/2006/relationships/hyperlink" Target="https://playdevice.ru/product/241520/naushniki-dinamicheskie-armaturnye-kz-edc-kz-acoustics/" TargetMode="External"/><Relationship Id="rId_hyperlink_2547" Type="http://schemas.openxmlformats.org/officeDocument/2006/relationships/hyperlink" Target="https://playdevice.ru/product/241519/naushniki-dinamicheskie-armaturnye-kz-edx-lite-kz-acoustics/" TargetMode="External"/><Relationship Id="rId_hyperlink_2548" Type="http://schemas.openxmlformats.org/officeDocument/2006/relationships/hyperlink" Target="https://playdevice.ru/product/241521/naushniki-dinamicheskie-armaturnye-kz-edxs-kz-acoustics/" TargetMode="External"/><Relationship Id="rId_hyperlink_2549" Type="http://schemas.openxmlformats.org/officeDocument/2006/relationships/hyperlink" Target="https://playdevice.ru/product/241524/futlyar-dlya-hraneniya-naushnikov-kz-acoustics/" TargetMode="External"/><Relationship Id="rId_hyperlink_2550" Type="http://schemas.openxmlformats.org/officeDocument/2006/relationships/hyperlink" Target="https://playdevice.ru/product/228205/naushniki-vakuum-dream-s1-krasnyy/" TargetMode="External"/><Relationship Id="rId_hyperlink_2551" Type="http://schemas.openxmlformats.org/officeDocument/2006/relationships/hyperlink" Target="https://playdevice.ru/product/228207/naushniki-vakuum-dream-s1-siniy/" TargetMode="External"/><Relationship Id="rId_hyperlink_2552" Type="http://schemas.openxmlformats.org/officeDocument/2006/relationships/hyperlink" Target="https://playdevice.ru/product/228208/naushniki-vakuum-dream-s1-fioletovyy/" TargetMode="External"/><Relationship Id="rId_hyperlink_2553" Type="http://schemas.openxmlformats.org/officeDocument/2006/relationships/hyperlink" Target="https://playdevice.ru/product/132392/naushniki-vakuum-smartbuy-jazz-zelenye-sbe-720/" TargetMode="External"/><Relationship Id="rId_hyperlink_2554" Type="http://schemas.openxmlformats.org/officeDocument/2006/relationships/hyperlink" Target="https://playdevice.ru/product/132395/naushniki-vakuum-smartbuy-jazz-sinie-sbe-770/" TargetMode="External"/><Relationship Id="rId_hyperlink_2555" Type="http://schemas.openxmlformats.org/officeDocument/2006/relationships/hyperlink" Target="https://playdevice.ru/product/132399/naushniki-vakuum-smartbuy-prime-zheltye-sbe-160/" TargetMode="External"/><Relationship Id="rId_hyperlink_2556" Type="http://schemas.openxmlformats.org/officeDocument/2006/relationships/hyperlink" Target="https://playdevice.ru/product/132403/naushniki-vakuum-smartbuy-prime-zelenye-sbe-155/" TargetMode="External"/><Relationship Id="rId_hyperlink_2557" Type="http://schemas.openxmlformats.org/officeDocument/2006/relationships/hyperlink" Target="https://playdevice.ru/product/218003/naushniki-vakuumnye-smartbuy-a4-chernyy-korobka-sbe-011k/" TargetMode="External"/><Relationship Id="rId_hyperlink_2558" Type="http://schemas.openxmlformats.org/officeDocument/2006/relationships/hyperlink" Target="https://playdevice.ru/product/234061/naushniki-vakuumnye-stereo-z01-tkanevaya-opletka/" TargetMode="External"/><Relationship Id="rId_hyperlink_2559" Type="http://schemas.openxmlformats.org/officeDocument/2006/relationships/hyperlink" Target="https://playdevice.ru/product/124060/naushniki-polnorazmernye-dua-st-920-cveta-v-assortimente/" TargetMode="External"/><Relationship Id="rId_hyperlink_2560" Type="http://schemas.openxmlformats.org/officeDocument/2006/relationships/hyperlink" Target="https://playdevice.ru/product/239217/naushniki-polnorazmernye-ritmix-rh-524tv-kabel-5m/" TargetMode="External"/><Relationship Id="rId_hyperlink_2561" Type="http://schemas.openxmlformats.org/officeDocument/2006/relationships/hyperlink" Target="https://playdevice.ru/product/167238/naushniki-polnorazmernye-smartbuy-kids-detskie-s-ogranichitelem-gromk-chernye/" TargetMode="External"/><Relationship Id="rId_hyperlink_2562" Type="http://schemas.openxmlformats.org/officeDocument/2006/relationships/hyperlink" Target="https://playdevice.ru/product/145087/usb-flesh-disk-16gb-ud-743-kulak/" TargetMode="External"/><Relationship Id="rId_hyperlink_2563" Type="http://schemas.openxmlformats.org/officeDocument/2006/relationships/hyperlink" Target="https://playdevice.ru/product/234517/usb-flesh-disk-30-transcend-32gb-jetflash-730-belyy/" TargetMode="External"/><Relationship Id="rId_hyperlink_2564" Type="http://schemas.openxmlformats.org/officeDocument/2006/relationships/hyperlink" Target="https://playdevice.ru/product/169601/usb-flesh-disk-8gb-ud-777-karta-pod-logotip/" TargetMode="External"/><Relationship Id="rId_hyperlink_2565" Type="http://schemas.openxmlformats.org/officeDocument/2006/relationships/hyperlink" Target="https://playdevice.ru/product/239685/usb-flesh-disk-netac-128gb-u116-mini-white/" TargetMode="External"/><Relationship Id="rId_hyperlink_2566" Type="http://schemas.openxmlformats.org/officeDocument/2006/relationships/hyperlink" Target="https://playdevice.ru/product/233757/usb-flesh-disk-netac-32gb-u326-silver/" TargetMode="External"/><Relationship Id="rId_hyperlink_2567" Type="http://schemas.openxmlformats.org/officeDocument/2006/relationships/hyperlink" Target="https://playdevice.ru/product/148863/usb-flesh-disk-oltramax-16gb-70-white/" TargetMode="External"/><Relationship Id="rId_hyperlink_2568" Type="http://schemas.openxmlformats.org/officeDocument/2006/relationships/hyperlink" Target="https://playdevice.ru/product/240633/usb-flesh-disk-oltramax-16gb-330-krasnyy/" TargetMode="External"/><Relationship Id="rId_hyperlink_2569" Type="http://schemas.openxmlformats.org/officeDocument/2006/relationships/hyperlink" Target="https://playdevice.ru/product/240634/usb-flesh-disk-oltramax-16gb-500-smart-otg-usb-drive-grafit/" TargetMode="External"/><Relationship Id="rId_hyperlink_2570" Type="http://schemas.openxmlformats.org/officeDocument/2006/relationships/hyperlink" Target="https://playdevice.ru/product/148866/usb-flesh-disk-oltramax-32gb-70-white/" TargetMode="External"/><Relationship Id="rId_hyperlink_2571" Type="http://schemas.openxmlformats.org/officeDocument/2006/relationships/hyperlink" Target="https://playdevice.ru/product/240637/usb-flesh-disk-oltramax-32gb-330-belyy/" TargetMode="External"/><Relationship Id="rId_hyperlink_2572" Type="http://schemas.openxmlformats.org/officeDocument/2006/relationships/hyperlink" Target="https://playdevice.ru/product/240638/usb-flesh-disk-oltramax-32gb-330-krasnyy/" TargetMode="External"/><Relationship Id="rId_hyperlink_2573" Type="http://schemas.openxmlformats.org/officeDocument/2006/relationships/hyperlink" Target="https://playdevice.ru/product/240628/usb-flesh-disk-oltramax-4gb-330-krasnyy/" TargetMode="External"/><Relationship Id="rId_hyperlink_2574" Type="http://schemas.openxmlformats.org/officeDocument/2006/relationships/hyperlink" Target="https://playdevice.ru/product/132163/usb-flesh-disk-oltramax-4gb-70-white/" TargetMode="External"/><Relationship Id="rId_hyperlink_2575" Type="http://schemas.openxmlformats.org/officeDocument/2006/relationships/hyperlink" Target="https://playdevice.ru/product/239684/usb-flesh-disk-oltramax-64gb-70-white/" TargetMode="External"/><Relationship Id="rId_hyperlink_2576" Type="http://schemas.openxmlformats.org/officeDocument/2006/relationships/hyperlink" Target="https://playdevice.ru/product/240630/usb-flesh-disk-oltramax-8gb-330-krasnyy/" TargetMode="External"/><Relationship Id="rId_hyperlink_2577" Type="http://schemas.openxmlformats.org/officeDocument/2006/relationships/hyperlink" Target="https://playdevice.ru/product/240631/usb-flesh-disk-oltramax-8gb-500-smart-otg-usb-drive-seryy/" TargetMode="External"/><Relationship Id="rId_hyperlink_2578" Type="http://schemas.openxmlformats.org/officeDocument/2006/relationships/hyperlink" Target="https://playdevice.ru/product/240119/usb-flesh-disk-sandisk-31-16gb-ultra-fit/" TargetMode="External"/><Relationship Id="rId_hyperlink_2579" Type="http://schemas.openxmlformats.org/officeDocument/2006/relationships/hyperlink" Target="https://playdevice.ru/product/240120/usb-flesh-disk-sandisk-32-32gb-ultra-curve-zelenyy/" TargetMode="External"/><Relationship Id="rId_hyperlink_2580" Type="http://schemas.openxmlformats.org/officeDocument/2006/relationships/hyperlink" Target="https://playdevice.ru/product/240121/usb-flesh-disk-sandisk-32-32gb-ultra-curve-siniy/" TargetMode="External"/><Relationship Id="rId_hyperlink_2581" Type="http://schemas.openxmlformats.org/officeDocument/2006/relationships/hyperlink" Target="https://playdevice.ru/product/238308/usb-flesh-disk-smartbuy-128gb-30-m1-metal-apricot/" TargetMode="External"/><Relationship Id="rId_hyperlink_2582" Type="http://schemas.openxmlformats.org/officeDocument/2006/relationships/hyperlink" Target="https://playdevice.ru/product/239588/usb-flesh-disk-smartbuy-128gb-30-scout-black/" TargetMode="External"/><Relationship Id="rId_hyperlink_2583" Type="http://schemas.openxmlformats.org/officeDocument/2006/relationships/hyperlink" Target="https://playdevice.ru/product/239587/usb-flesh-disk-smartbuy-128gb-30-scout-white/" TargetMode="External"/><Relationship Id="rId_hyperlink_2584" Type="http://schemas.openxmlformats.org/officeDocument/2006/relationships/hyperlink" Target="https://playdevice.ru/product/238312/usb-flesh-disk-smartbuy-128gb-30-twist-red/" TargetMode="External"/><Relationship Id="rId_hyperlink_2585" Type="http://schemas.openxmlformats.org/officeDocument/2006/relationships/hyperlink" Target="https://playdevice.ru/product/233461/usb-flesh-disk-smartbuy-128gb-3031-clue-black/" TargetMode="External"/><Relationship Id="rId_hyperlink_2586" Type="http://schemas.openxmlformats.org/officeDocument/2006/relationships/hyperlink" Target="https://playdevice.ru/product/221554/usb-flesh-disk-smartbuy-128gb-3031-diamond-blue/" TargetMode="External"/><Relationship Id="rId_hyperlink_2587" Type="http://schemas.openxmlformats.org/officeDocument/2006/relationships/hyperlink" Target="https://playdevice.ru/product/225724/usb-flesh-disk-smartbuy-128gb-3031-dock-black/" TargetMode="External"/><Relationship Id="rId_hyperlink_2588" Type="http://schemas.openxmlformats.org/officeDocument/2006/relationships/hyperlink" Target="https://playdevice.ru/product/218846/usb-flesh-disk-smartbuy-128gb-3031-v-cut-black/" TargetMode="External"/><Relationship Id="rId_hyperlink_2589" Type="http://schemas.openxmlformats.org/officeDocument/2006/relationships/hyperlink" Target="https://playdevice.ru/product/178606/usb-flesh-disk-smartbuy-16gb-click-blue/" TargetMode="External"/><Relationship Id="rId_hyperlink_2590" Type="http://schemas.openxmlformats.org/officeDocument/2006/relationships/hyperlink" Target="https://playdevice.ru/product/232693/usb-flesh-disk-smartbuy-16gb-clue-burgundy/" TargetMode="External"/><Relationship Id="rId_hyperlink_2591" Type="http://schemas.openxmlformats.org/officeDocument/2006/relationships/hyperlink" Target="https://playdevice.ru/product/231858/usb-flesh-disk-smartbuy-16gb-clue-yellow/" TargetMode="External"/><Relationship Id="rId_hyperlink_2592" Type="http://schemas.openxmlformats.org/officeDocument/2006/relationships/hyperlink" Target="https://playdevice.ru/product/139459/usb-flesh-disk-smartbuy-16gb-glossy-series-blue/" TargetMode="External"/><Relationship Id="rId_hyperlink_2593" Type="http://schemas.openxmlformats.org/officeDocument/2006/relationships/hyperlink" Target="https://playdevice.ru/product/178472/usb-flesh-disk-smartbuy-16gb-glossy-series-orange/" TargetMode="External"/><Relationship Id="rId_hyperlink_2594" Type="http://schemas.openxmlformats.org/officeDocument/2006/relationships/hyperlink" Target="https://playdevice.ru/product/137589/usb-flesh-disk-smartbuy-16gb-lara-black/" TargetMode="External"/><Relationship Id="rId_hyperlink_2595" Type="http://schemas.openxmlformats.org/officeDocument/2006/relationships/hyperlink" Target="https://playdevice.ru/product/125711/usb-flesh-disk-smartbuy-16gb-lara-red/" TargetMode="External"/><Relationship Id="rId_hyperlink_2596" Type="http://schemas.openxmlformats.org/officeDocument/2006/relationships/hyperlink" Target="https://playdevice.ru/product/137590/usb-flesh-disk-smartbuy-16gb-lara-white/" TargetMode="External"/><Relationship Id="rId_hyperlink_2597" Type="http://schemas.openxmlformats.org/officeDocument/2006/relationships/hyperlink" Target="https://playdevice.ru/product/235349/usb-flesh-disk-smartbuy-16gb-m3-metal/" TargetMode="External"/><Relationship Id="rId_hyperlink_2598" Type="http://schemas.openxmlformats.org/officeDocument/2006/relationships/hyperlink" Target="https://playdevice.ru/product/239836/usb-flesh-disk-smartbuy-16gb-mc5-metal-kitty-pink/" TargetMode="External"/><Relationship Id="rId_hyperlink_2599" Type="http://schemas.openxmlformats.org/officeDocument/2006/relationships/hyperlink" Target="https://playdevice.ru/product/151530/usb-flesh-disk-smartbuy-16gb-otg-poko-series-black/" TargetMode="External"/><Relationship Id="rId_hyperlink_2600" Type="http://schemas.openxmlformats.org/officeDocument/2006/relationships/hyperlink" Target="https://playdevice.ru/product/184163/usb-flesh-disk-smartbuy-16gb-paean-white/" TargetMode="External"/><Relationship Id="rId_hyperlink_2601" Type="http://schemas.openxmlformats.org/officeDocument/2006/relationships/hyperlink" Target="https://playdevice.ru/product/235056/usb-flesh-disk-smartbuy-16gb-scout-blue/" TargetMode="External"/><Relationship Id="rId_hyperlink_2602" Type="http://schemas.openxmlformats.org/officeDocument/2006/relationships/hyperlink" Target="https://playdevice.ru/product/235059/usb-flesh-disk-smartbuy-16gb-twist-blue/" TargetMode="External"/><Relationship Id="rId_hyperlink_2603" Type="http://schemas.openxmlformats.org/officeDocument/2006/relationships/hyperlink" Target="https://playdevice.ru/product/130365/usb-flesh-disk-smartbuy-16gb-v-cut-blue/" TargetMode="External"/><Relationship Id="rId_hyperlink_2604" Type="http://schemas.openxmlformats.org/officeDocument/2006/relationships/hyperlink" Target="https://playdevice.ru/product/176480/usb-flesh-disk-smartbuy-16gb-v-cut-silver/" TargetMode="External"/><Relationship Id="rId_hyperlink_2605" Type="http://schemas.openxmlformats.org/officeDocument/2006/relationships/hyperlink" Target="https://playdevice.ru/product/238109/usb-flesh-disk-smartbuy-256gb-30-twist-dual-type-ctype-a/" TargetMode="External"/><Relationship Id="rId_hyperlink_2606" Type="http://schemas.openxmlformats.org/officeDocument/2006/relationships/hyperlink" Target="https://playdevice.ru/product/229706/usb-flesh-disk-smartbuy-256gb-30-v-cut-black/" TargetMode="External"/><Relationship Id="rId_hyperlink_2607" Type="http://schemas.openxmlformats.org/officeDocument/2006/relationships/hyperlink" Target="https://playdevice.ru/product/220541/usb-flesh-disk-smartbuy-256gb-30-v-cut-silver/" TargetMode="External"/><Relationship Id="rId_hyperlink_2608" Type="http://schemas.openxmlformats.org/officeDocument/2006/relationships/hyperlink" Target="https://playdevice.ru/product/239842/usb-flesh-disk-smartbuy-32gb-30-m1-metal-grey/" TargetMode="External"/><Relationship Id="rId_hyperlink_2609" Type="http://schemas.openxmlformats.org/officeDocument/2006/relationships/hyperlink" Target="https://playdevice.ru/product/232701/usb-flesh-disk-smartbuy-32gb-clue-blue/" TargetMode="External"/><Relationship Id="rId_hyperlink_2610" Type="http://schemas.openxmlformats.org/officeDocument/2006/relationships/hyperlink" Target="https://playdevice.ru/product/232700/usb-flesh-disk-smartbuy-32gb-clue-red/" TargetMode="External"/><Relationship Id="rId_hyperlink_2611" Type="http://schemas.openxmlformats.org/officeDocument/2006/relationships/hyperlink" Target="https://playdevice.ru/product/232697/usb-flesh-disk-smartbuy-32gb-clue-white/" TargetMode="External"/><Relationship Id="rId_hyperlink_2612" Type="http://schemas.openxmlformats.org/officeDocument/2006/relationships/hyperlink" Target="https://playdevice.ru/product/153485/usb-flesh-disk-smartbuy-32gb-crown-black/" TargetMode="External"/><Relationship Id="rId_hyperlink_2613" Type="http://schemas.openxmlformats.org/officeDocument/2006/relationships/hyperlink" Target="https://playdevice.ru/product/176483/usb-flesh-disk-smartbuy-32gb-glossy-series-green/" TargetMode="External"/><Relationship Id="rId_hyperlink_2614" Type="http://schemas.openxmlformats.org/officeDocument/2006/relationships/hyperlink" Target="https://playdevice.ru/product/239577/usb-flesh-disk-smartbuy-32gb-mc2-metal-blue/" TargetMode="External"/><Relationship Id="rId_hyperlink_2615" Type="http://schemas.openxmlformats.org/officeDocument/2006/relationships/hyperlink" Target="https://playdevice.ru/product/239578/usb-flesh-disk-smartbuy-32gb-mc5-metal-kitty-pink/" TargetMode="External"/><Relationship Id="rId_hyperlink_2616" Type="http://schemas.openxmlformats.org/officeDocument/2006/relationships/hyperlink" Target="https://playdevice.ru/product/239579/usb-flesh-disk-smartbuy-32gb-mc8-metal-red/" TargetMode="External"/><Relationship Id="rId_hyperlink_2617" Type="http://schemas.openxmlformats.org/officeDocument/2006/relationships/hyperlink" Target="https://playdevice.ru/product/235062/usb-flesh-disk-smartbuy-32gb-scout-black/" TargetMode="External"/><Relationship Id="rId_hyperlink_2618" Type="http://schemas.openxmlformats.org/officeDocument/2006/relationships/hyperlink" Target="https://playdevice.ru/product/235065/usb-flesh-disk-smartbuy-32gb-scout-white/" TargetMode="External"/><Relationship Id="rId_hyperlink_2619" Type="http://schemas.openxmlformats.org/officeDocument/2006/relationships/hyperlink" Target="https://playdevice.ru/product/235068/usb-flesh-disk-smartbuy-32gb-twist-pink/" TargetMode="External"/><Relationship Id="rId_hyperlink_2620" Type="http://schemas.openxmlformats.org/officeDocument/2006/relationships/hyperlink" Target="https://playdevice.ru/product/176488/usb-flesh-disk-smartbuy-32gb-v-cut-silver/" TargetMode="External"/><Relationship Id="rId_hyperlink_2621" Type="http://schemas.openxmlformats.org/officeDocument/2006/relationships/hyperlink" Target="https://playdevice.ru/product/218161/usb-flesh-disk-smartbuy-4gb-art-black/" TargetMode="External"/><Relationship Id="rId_hyperlink_2622" Type="http://schemas.openxmlformats.org/officeDocument/2006/relationships/hyperlink" Target="https://playdevice.ru/product/153488/usb-flesh-disk-smartbuy-4gb-crown-belyy/" TargetMode="External"/><Relationship Id="rId_hyperlink_2623" Type="http://schemas.openxmlformats.org/officeDocument/2006/relationships/hyperlink" Target="https://playdevice.ru/product/217980/usb-flesh-disk-smartbuy-4gb-diamond-pink/" TargetMode="External"/><Relationship Id="rId_hyperlink_2624" Type="http://schemas.openxmlformats.org/officeDocument/2006/relationships/hyperlink" Target="https://playdevice.ru/product/137449/usb-flesh-disk-smartbuy-4gb-glossy-series-blue/" TargetMode="External"/><Relationship Id="rId_hyperlink_2625" Type="http://schemas.openxmlformats.org/officeDocument/2006/relationships/hyperlink" Target="https://playdevice.ru/product/180434/usb-flesh-disk-smartbuy-4gb-glossy-series-orange/" TargetMode="External"/><Relationship Id="rId_hyperlink_2626" Type="http://schemas.openxmlformats.org/officeDocument/2006/relationships/hyperlink" Target="https://playdevice.ru/product/240914/usb-flesh-disk-smartbuy-4gb-lara-black/" TargetMode="External"/><Relationship Id="rId_hyperlink_2627" Type="http://schemas.openxmlformats.org/officeDocument/2006/relationships/hyperlink" Target="https://playdevice.ru/product/240916/usb-flesh-disk-smartbuy-4gb-lara-red/" TargetMode="External"/><Relationship Id="rId_hyperlink_2628" Type="http://schemas.openxmlformats.org/officeDocument/2006/relationships/hyperlink" Target="https://playdevice.ru/product/241540/usb-flesh-disk-smartbuy-4gb-lara-white/" TargetMode="External"/><Relationship Id="rId_hyperlink_2629" Type="http://schemas.openxmlformats.org/officeDocument/2006/relationships/hyperlink" Target="https://playdevice.ru/product/236105/usb-flesh-disk-smartbuy-4gb-scout-blue/" TargetMode="External"/><Relationship Id="rId_hyperlink_2630" Type="http://schemas.openxmlformats.org/officeDocument/2006/relationships/hyperlink" Target="https://playdevice.ru/product/236106/usb-flesh-disk-smartbuy-4gb-scout-red/" TargetMode="External"/><Relationship Id="rId_hyperlink_2631" Type="http://schemas.openxmlformats.org/officeDocument/2006/relationships/hyperlink" Target="https://playdevice.ru/product/236575/usb-flesh-disk-smartbuy-4gb-scout-white/" TargetMode="External"/><Relationship Id="rId_hyperlink_2632" Type="http://schemas.openxmlformats.org/officeDocument/2006/relationships/hyperlink" Target="https://playdevice.ru/product/239049/usb-flesh-disk-smartbuy-4gb-twist-black/" TargetMode="External"/><Relationship Id="rId_hyperlink_2633" Type="http://schemas.openxmlformats.org/officeDocument/2006/relationships/hyperlink" Target="https://playdevice.ru/product/239048/usb-flesh-disk-smartbuy-4gb-twist-blue/" TargetMode="External"/><Relationship Id="rId_hyperlink_2634" Type="http://schemas.openxmlformats.org/officeDocument/2006/relationships/hyperlink" Target="https://playdevice.ru/product/239046/usb-flesh-disk-smartbuy-4gb-twist-pink/" TargetMode="External"/><Relationship Id="rId_hyperlink_2635" Type="http://schemas.openxmlformats.org/officeDocument/2006/relationships/hyperlink" Target="https://playdevice.ru/product/239047/usb-flesh-disk-smartbuy-4gb-twist-yellow/" TargetMode="External"/><Relationship Id="rId_hyperlink_2636" Type="http://schemas.openxmlformats.org/officeDocument/2006/relationships/hyperlink" Target="https://playdevice.ru/product/130360/usb-flesh-disk-smartbuy-4gb-v-cut-black/" TargetMode="External"/><Relationship Id="rId_hyperlink_2637" Type="http://schemas.openxmlformats.org/officeDocument/2006/relationships/hyperlink" Target="https://playdevice.ru/product/130361/usb-flesh-disk-smartbuy-4gb-v-cut-blue/" TargetMode="External"/><Relationship Id="rId_hyperlink_2638" Type="http://schemas.openxmlformats.org/officeDocument/2006/relationships/hyperlink" Target="https://playdevice.ru/product/240471/usb-flesh-disk-smartbuy-64gb-32-gen1-m1-metal-grey/" TargetMode="External"/><Relationship Id="rId_hyperlink_2639" Type="http://schemas.openxmlformats.org/officeDocument/2006/relationships/hyperlink" Target="https://playdevice.ru/product/225483/usb-flesh-disk-smartbuy-64gb-click-blue/" TargetMode="External"/><Relationship Id="rId_hyperlink_2640" Type="http://schemas.openxmlformats.org/officeDocument/2006/relationships/hyperlink" Target="https://playdevice.ru/product/233625/usb-flesh-disk-smartbuy-64gb-clue-blue/" TargetMode="External"/><Relationship Id="rId_hyperlink_2641" Type="http://schemas.openxmlformats.org/officeDocument/2006/relationships/hyperlink" Target="https://playdevice.ru/product/132504/usb-flesh-disk-smartbuy-64gb-lara-black/" TargetMode="External"/><Relationship Id="rId_hyperlink_2642" Type="http://schemas.openxmlformats.org/officeDocument/2006/relationships/hyperlink" Target="https://playdevice.ru/product/177525/usb-flesh-disk-smartbuy-64gb-lara-blue/" TargetMode="External"/><Relationship Id="rId_hyperlink_2643" Type="http://schemas.openxmlformats.org/officeDocument/2006/relationships/hyperlink" Target="https://playdevice.ru/product/177524/usb-flesh-disk-smartbuy-64gb-lara-white/" TargetMode="External"/><Relationship Id="rId_hyperlink_2644" Type="http://schemas.openxmlformats.org/officeDocument/2006/relationships/hyperlink" Target="https://playdevice.ru/product/238313/usb-flesh-disk-smartbuy-64gb-m3-metal/" TargetMode="External"/><Relationship Id="rId_hyperlink_2645" Type="http://schemas.openxmlformats.org/officeDocument/2006/relationships/hyperlink" Target="https://playdevice.ru/product/239581/usb-flesh-disk-smartbuy-64gb-mc2-metal-blue/" TargetMode="External"/><Relationship Id="rId_hyperlink_2646" Type="http://schemas.openxmlformats.org/officeDocument/2006/relationships/hyperlink" Target="https://playdevice.ru/product/239582/usb-flesh-disk-smartbuy-64gb-mc5-metal-kitty-pink/" TargetMode="External"/><Relationship Id="rId_hyperlink_2647" Type="http://schemas.openxmlformats.org/officeDocument/2006/relationships/hyperlink" Target="https://playdevice.ru/product/239583/usb-flesh-disk-smartbuy-64gb-mc8-metal-red/" TargetMode="External"/><Relationship Id="rId_hyperlink_2648" Type="http://schemas.openxmlformats.org/officeDocument/2006/relationships/hyperlink" Target="https://playdevice.ru/product/177170/usb-flesh-disk-smartbuy-64gb-quartz-series-black/" TargetMode="External"/><Relationship Id="rId_hyperlink_2649" Type="http://schemas.openxmlformats.org/officeDocument/2006/relationships/hyperlink" Target="https://playdevice.ru/product/236115/usb-flesh-disk-smartbuy-64gb-twist-black/" TargetMode="External"/><Relationship Id="rId_hyperlink_2650" Type="http://schemas.openxmlformats.org/officeDocument/2006/relationships/hyperlink" Target="https://playdevice.ru/product/130223/usb-flesh-disk-smartbuy-64gb-v-cut-black/" TargetMode="External"/><Relationship Id="rId_hyperlink_2651" Type="http://schemas.openxmlformats.org/officeDocument/2006/relationships/hyperlink" Target="https://playdevice.ru/product/153476/usb-flesh-disk-smartbuy-8gb-crown-black/" TargetMode="External"/><Relationship Id="rId_hyperlink_2652" Type="http://schemas.openxmlformats.org/officeDocument/2006/relationships/hyperlink" Target="https://playdevice.ru/product/135635/usb-flesh-disk-smartbuy-8gb-dock-red/" TargetMode="External"/><Relationship Id="rId_hyperlink_2653" Type="http://schemas.openxmlformats.org/officeDocument/2006/relationships/hyperlink" Target="https://playdevice.ru/product/137454/usb-flesh-disk-smartbuy-8gb-glossy-series-black/" TargetMode="External"/><Relationship Id="rId_hyperlink_2654" Type="http://schemas.openxmlformats.org/officeDocument/2006/relationships/hyperlink" Target="https://playdevice.ru/product/137455/usb-flesh-disk-smartbuy-8gb-glossy-series-blue/" TargetMode="External"/><Relationship Id="rId_hyperlink_2655" Type="http://schemas.openxmlformats.org/officeDocument/2006/relationships/hyperlink" Target="https://playdevice.ru/product/137966/usb-flesh-disk-smartbuy-8gb-lara-blue/" TargetMode="External"/><Relationship Id="rId_hyperlink_2656" Type="http://schemas.openxmlformats.org/officeDocument/2006/relationships/hyperlink" Target="https://playdevice.ru/product/125710/usb-flesh-disk-smartbuy-8gb-lara-red/" TargetMode="External"/><Relationship Id="rId_hyperlink_2657" Type="http://schemas.openxmlformats.org/officeDocument/2006/relationships/hyperlink" Target="https://playdevice.ru/product/239835/usb-flesh-disk-smartbuy-8gb-mu30-metal/" TargetMode="External"/><Relationship Id="rId_hyperlink_2658" Type="http://schemas.openxmlformats.org/officeDocument/2006/relationships/hyperlink" Target="https://playdevice.ru/product/184162/usb-flesh-disk-smartbuy-8gb-paean-white/" TargetMode="External"/><Relationship Id="rId_hyperlink_2659" Type="http://schemas.openxmlformats.org/officeDocument/2006/relationships/hyperlink" Target="https://playdevice.ru/product/149509/usb-flesh-disk-smartbuy-8gb-quartz-series-violet/" TargetMode="External"/><Relationship Id="rId_hyperlink_2660" Type="http://schemas.openxmlformats.org/officeDocument/2006/relationships/hyperlink" Target="https://playdevice.ru/product/130362/usb-flesh-disk-smartbuy-8gb-v-cut-black/" TargetMode="External"/><Relationship Id="rId_hyperlink_2661" Type="http://schemas.openxmlformats.org/officeDocument/2006/relationships/hyperlink" Target="https://playdevice.ru/product/130363/usb-flesh-disk-smartbuy-8gb-v-cut-blue/" TargetMode="External"/><Relationship Id="rId_hyperlink_2662" Type="http://schemas.openxmlformats.org/officeDocument/2006/relationships/hyperlink" Target="https://playdevice.ru/product/218855/karta-pamyati-micro-sdxc-smartbuy-64gb-class10-le-s-adapterom-sd/" TargetMode="External"/><Relationship Id="rId_hyperlink_2663" Type="http://schemas.openxmlformats.org/officeDocument/2006/relationships/hyperlink" Target="https://playdevice.ru/product/125598/karta-pamyati-micro-sdxc-smartbuy-64gb-class10-uhs-1/" TargetMode="External"/><Relationship Id="rId_hyperlink_2664" Type="http://schemas.openxmlformats.org/officeDocument/2006/relationships/hyperlink" Target="https://playdevice.ru/product/178604/karta-pamyati-micro-sdxc-smartbuy-64gb-class10-uhs-1-s-adapterom-sd/" TargetMode="External"/><Relationship Id="rId_hyperlink_2665" Type="http://schemas.openxmlformats.org/officeDocument/2006/relationships/hyperlink" Target="https://playdevice.ru/product/191319/karta-pamyati-microsd-smartbuy-2gb/" TargetMode="External"/><Relationship Id="rId_hyperlink_2666" Type="http://schemas.openxmlformats.org/officeDocument/2006/relationships/hyperlink" Target="https://playdevice.ru/product/154080/karta-pamyati-microsdhc-kingmax-32-gb-class-2/" TargetMode="External"/><Relationship Id="rId_hyperlink_2667" Type="http://schemas.openxmlformats.org/officeDocument/2006/relationships/hyperlink" Target="https://playdevice.ru/product/239686/karta-pamyati-microsdhc-kingston-32gb-class-10-adapter-sd-canvas-select-plus-a1-100-mbs/" TargetMode="External"/><Relationship Id="rId_hyperlink_2668" Type="http://schemas.openxmlformats.org/officeDocument/2006/relationships/hyperlink" Target="https://playdevice.ru/product/239687/karta-pamyati-microsdhc-kingston-32gb-class-10-canvas-select-plus-a1-100-mbs/" TargetMode="External"/><Relationship Id="rId_hyperlink_2669" Type="http://schemas.openxmlformats.org/officeDocument/2006/relationships/hyperlink" Target="https://playdevice.ru/product/239689/karta-pamyati-microsdhc-kingston-64gb-class-10-canvas-select-plus-a1-100-mbs-adapter-sd/" TargetMode="External"/><Relationship Id="rId_hyperlink_2670" Type="http://schemas.openxmlformats.org/officeDocument/2006/relationships/hyperlink" Target="https://playdevice.ru/product/240082/karta-pamyati-microsdhc-kingston-64gb-class-10-canvas-select-plus-a1-100-mbs-bez-adaptera/" TargetMode="External"/><Relationship Id="rId_hyperlink_2671" Type="http://schemas.openxmlformats.org/officeDocument/2006/relationships/hyperlink" Target="https://playdevice.ru/product/234514/karta-pamyati-microsdhc-netac-128gb-class10-90mbs/" TargetMode="External"/><Relationship Id="rId_hyperlink_2672" Type="http://schemas.openxmlformats.org/officeDocument/2006/relationships/hyperlink" Target="https://playdevice.ru/product/233768/karta-pamyati-microsdhc-netac-16gb-class10-adapter-sd-90mbs/" TargetMode="External"/><Relationship Id="rId_hyperlink_2673" Type="http://schemas.openxmlformats.org/officeDocument/2006/relationships/hyperlink" Target="https://playdevice.ru/product/233769/karta-pamyati-microsdhc-netac-16gb-class10-90mbs/" TargetMode="External"/><Relationship Id="rId_hyperlink_2674" Type="http://schemas.openxmlformats.org/officeDocument/2006/relationships/hyperlink" Target="https://playdevice.ru/product/233770/karta-pamyati-microsdhc-netac-32gb-class10-adapter-sd-90mbs/" TargetMode="External"/><Relationship Id="rId_hyperlink_2675" Type="http://schemas.openxmlformats.org/officeDocument/2006/relationships/hyperlink" Target="https://playdevice.ru/product/233771/karta-pamyati-microsdhc-netac-32gb-class10-90mbs/" TargetMode="External"/><Relationship Id="rId_hyperlink_2676" Type="http://schemas.openxmlformats.org/officeDocument/2006/relationships/hyperlink" Target="https://playdevice.ru/product/233772/karta-pamyati-microsdhc-netac-64gb-class10-adapter-sd-90mbs/" TargetMode="External"/><Relationship Id="rId_hyperlink_2677" Type="http://schemas.openxmlformats.org/officeDocument/2006/relationships/hyperlink" Target="https://playdevice.ru/product/240081/karta-pamyati-microsdhc-netac-64gb-p500-eco-class10-uhs-i-sd-s-adapterom/" TargetMode="External"/><Relationship Id="rId_hyperlink_2678" Type="http://schemas.openxmlformats.org/officeDocument/2006/relationships/hyperlink" Target="https://playdevice.ru/product/159044/karta-pamyati-microsdhc-sandisk-16gb-class-10-ultra-android-uhs-i-80mbs/" TargetMode="External"/><Relationship Id="rId_hyperlink_2679" Type="http://schemas.openxmlformats.org/officeDocument/2006/relationships/hyperlink" Target="https://playdevice.ru/product/227623/karta-pamyati-microsdhc-sandisk-32gb-class10-ultra-light-uhs-i-100mbs/" TargetMode="External"/><Relationship Id="rId_hyperlink_2680" Type="http://schemas.openxmlformats.org/officeDocument/2006/relationships/hyperlink" Target="https://playdevice.ru/product/190998/karta-pamyati-microsdhc-silicon-power-16gb-class10-elit-uhs-i-rw-8515-mbs/" TargetMode="External"/><Relationship Id="rId_hyperlink_2681" Type="http://schemas.openxmlformats.org/officeDocument/2006/relationships/hyperlink" Target="https://playdevice.ru/product/127098/karta-pamyati-microsdhc-silicon-power-32gb-class10-adapter-sd-elit-uhs-i-rw-8515-mbs/" TargetMode="External"/><Relationship Id="rId_hyperlink_2682" Type="http://schemas.openxmlformats.org/officeDocument/2006/relationships/hyperlink" Target="https://playdevice.ru/product/128560/karta-pamyati-microsdhc-smartbuy-16gb-class10-uhs-i/" TargetMode="External"/><Relationship Id="rId_hyperlink_2683" Type="http://schemas.openxmlformats.org/officeDocument/2006/relationships/hyperlink" Target="https://playdevice.ru/product/149490/karta-pamyati-microsdhc-smartbuy-16gb-class10-uhs-i-adapter-sd/" TargetMode="External"/><Relationship Id="rId_hyperlink_2684" Type="http://schemas.openxmlformats.org/officeDocument/2006/relationships/hyperlink" Target="https://playdevice.ru/product/218847/karta-pamyati-microsdhc-smartbuy-32gb-class10-le/" TargetMode="External"/><Relationship Id="rId_hyperlink_2685" Type="http://schemas.openxmlformats.org/officeDocument/2006/relationships/hyperlink" Target="https://playdevice.ru/product/176491/karta-pamyati-microsdhc-smartbuy-32gb-class10-uhs-i/" TargetMode="External"/><Relationship Id="rId_hyperlink_2686" Type="http://schemas.openxmlformats.org/officeDocument/2006/relationships/hyperlink" Target="https://playdevice.ru/product/176492/karta-pamyati-microsdhc-smartbuy-32gb-class10-uhs-i-adapter-sd/" TargetMode="External"/><Relationship Id="rId_hyperlink_2687" Type="http://schemas.openxmlformats.org/officeDocument/2006/relationships/hyperlink" Target="https://playdevice.ru/product/176489/karta-pamyati-microsdhc-smartbuy-4gb-class10/" TargetMode="External"/><Relationship Id="rId_hyperlink_2688" Type="http://schemas.openxmlformats.org/officeDocument/2006/relationships/hyperlink" Target="https://playdevice.ru/product/176490/karta-pamyati-microsdhc-smartbuy-4gb-class10-adapter-sd/" TargetMode="External"/><Relationship Id="rId_hyperlink_2689" Type="http://schemas.openxmlformats.org/officeDocument/2006/relationships/hyperlink" Target="https://playdevice.ru/product/122024/karta-pamyati-microsdhc-smartbuy-8gb-class10/" TargetMode="External"/><Relationship Id="rId_hyperlink_2690" Type="http://schemas.openxmlformats.org/officeDocument/2006/relationships/hyperlink" Target="https://playdevice.ru/product/122394/karta-pamyati-microsdhc-smartbuy-8gb-class10-adapter-sd/" TargetMode="External"/><Relationship Id="rId_hyperlink_2691" Type="http://schemas.openxmlformats.org/officeDocument/2006/relationships/hyperlink" Target="https://playdevice.ru/product/231972/karta-pamyati-microsdxc-samsung-evo-plus-128gb-class10-uhs-i-u3-130-mbs-adapter-sd/" TargetMode="External"/><Relationship Id="rId_hyperlink_2692" Type="http://schemas.openxmlformats.org/officeDocument/2006/relationships/hyperlink" Target="https://playdevice.ru/product/239692/karta-pamyati-microsdxc-samsung-evo-plus-512gb-class10-u1-uhs-i-rw-130-mbs-adapter-sd/" TargetMode="External"/><Relationship Id="rId_hyperlink_2693" Type="http://schemas.openxmlformats.org/officeDocument/2006/relationships/hyperlink" Target="https://playdevice.ru/product/231016/karta-pamyati-microsdxc-samsung-evo-plus-u1-64gb-rw-130mbs-adapter-sd/" TargetMode="External"/><Relationship Id="rId_hyperlink_2694" Type="http://schemas.openxmlformats.org/officeDocument/2006/relationships/hyperlink" Target="https://playdevice.ru/product/239691/karta-pamyati-microsdxc-sandisk-128gb-class10-ultra-a1-uhs-i140mbs/" TargetMode="External"/><Relationship Id="rId_hyperlink_2695" Type="http://schemas.openxmlformats.org/officeDocument/2006/relationships/hyperlink" Target="https://playdevice.ru/product/178136/karta-pamyati-microsdxc-sandisk-128gb-class10-ultra-android-uhc-i100mbs/" TargetMode="External"/><Relationship Id="rId_hyperlink_2696" Type="http://schemas.openxmlformats.org/officeDocument/2006/relationships/hyperlink" Target="https://playdevice.ru/product/227625/karta-pamyati-microsdxc-sandisk-64gb-class10-ultra-light-uhs-i-100-mbs/" TargetMode="External"/><Relationship Id="rId_hyperlink_2697" Type="http://schemas.openxmlformats.org/officeDocument/2006/relationships/hyperlink" Target="https://playdevice.ru/product/237431/karta-pamyati-microsdxc-sandisk-64gb-class10-ultra-uhs-i-a1-140-mbs/" TargetMode="External"/><Relationship Id="rId_hyperlink_2698" Type="http://schemas.openxmlformats.org/officeDocument/2006/relationships/hyperlink" Target="https://playdevice.ru/product/171681/karta-pamyati-microsdxc-smartbuy-128gb-class10-uhs-1/" TargetMode="External"/><Relationship Id="rId_hyperlink_2699" Type="http://schemas.openxmlformats.org/officeDocument/2006/relationships/hyperlink" Target="https://playdevice.ru/product/171682/karta-pamyati-microsdxc-smartbuy-128gb-class10-uhs-1-s-adapterom-sd/" TargetMode="External"/><Relationship Id="rId_hyperlink_2700" Type="http://schemas.openxmlformats.org/officeDocument/2006/relationships/hyperlink" Target="https://playdevice.ru/product/221070/karta-pamyati-microsdxc-smartbuy-256gb-class10-uhs-i/" TargetMode="External"/><Relationship Id="rId_hyperlink_2701" Type="http://schemas.openxmlformats.org/officeDocument/2006/relationships/hyperlink" Target="https://playdevice.ru/product/233068/karta-pamyati-microsdxc-transcend-64gb-300s-uhs-i-u1-bez-adaptera/" TargetMode="External"/><Relationship Id="rId_hyperlink_2702" Type="http://schemas.openxmlformats.org/officeDocument/2006/relationships/hyperlink" Target="https://playdevice.ru/product/135042/karta-pamyati-memory-stick-micro-m2-sandisk-2gb/" TargetMode="External"/><Relationship Id="rId_hyperlink_2703" Type="http://schemas.openxmlformats.org/officeDocument/2006/relationships/hyperlink" Target="https://playdevice.ru/product/145555/karta-pamyati-memory-stick-micro-m2-sandisk-8gb/" TargetMode="External"/><Relationship Id="rId_hyperlink_2704" Type="http://schemas.openxmlformats.org/officeDocument/2006/relationships/hyperlink" Target="https://playdevice.ru/product/122590/karta-pamyati-memory-stick-micro-m2-sony-2gb-bez-adaptera-ms-a2gnt/" TargetMode="External"/><Relationship Id="rId_hyperlink_2705" Type="http://schemas.openxmlformats.org/officeDocument/2006/relationships/hyperlink" Target="https://playdevice.ru/product/134729/karta-pamyati-mmc-plus-transcend-hi-speed-2gb/" TargetMode="External"/><Relationship Id="rId_hyperlink_2706" Type="http://schemas.openxmlformats.org/officeDocument/2006/relationships/hyperlink" Target="https://playdevice.ru/product/134749/disk-cd-r-mini-smarttrack-190mb-24x-cb-50/" TargetMode="External"/><Relationship Id="rId_hyperlink_2707" Type="http://schemas.openxmlformats.org/officeDocument/2006/relationships/hyperlink" Target="https://playdevice.ru/product/124550/disk-cd-r-mrm-power-700mb80min-sp-50/" TargetMode="External"/><Relationship Id="rId_hyperlink_2708" Type="http://schemas.openxmlformats.org/officeDocument/2006/relationships/hyperlink" Target="https://playdevice.ru/product/135229/disk-cd-r-vs-700mb-52x-sl-5/" TargetMode="External"/><Relationship Id="rId_hyperlink_2709" Type="http://schemas.openxmlformats.org/officeDocument/2006/relationships/hyperlink" Target="https://playdevice.ru/product/170305/disk-cd-rw-smartbuy-700mb-4-12x-cb-10/" TargetMode="External"/><Relationship Id="rId_hyperlink_2710" Type="http://schemas.openxmlformats.org/officeDocument/2006/relationships/hyperlink" Target="https://playdevice.ru/product/170622/disk-cd-rw-smarttrack-700mb-4-12x-cb-10/" TargetMode="External"/><Relationship Id="rId_hyperlink_2711" Type="http://schemas.openxmlformats.org/officeDocument/2006/relationships/hyperlink" Target="https://playdevice.ru/product/170345/disk-cd-rw-smarttrack-700mb-4-12x-cb-25/" TargetMode="External"/><Relationship Id="rId_hyperlink_2712" Type="http://schemas.openxmlformats.org/officeDocument/2006/relationships/hyperlink" Target="https://playdevice.ru/product/237366/disk-cd-rw-vs-700mb-4-12x-cb-10/" TargetMode="External"/><Relationship Id="rId_hyperlink_2713" Type="http://schemas.openxmlformats.org/officeDocument/2006/relationships/hyperlink" Target="https://playdevice.ru/product/237365/disk-cd-rw-vs-700mb-4-12x-sl-5/" TargetMode="External"/><Relationship Id="rId_hyperlink_2714" Type="http://schemas.openxmlformats.org/officeDocument/2006/relationships/hyperlink" Target="https://playdevice.ru/product/129012/disk-dvdrw-smarttrack-47gb-4x-cb-10/" TargetMode="External"/><Relationship Id="rId_hyperlink_2715" Type="http://schemas.openxmlformats.org/officeDocument/2006/relationships/hyperlink" Target="https://playdevice.ru/product/135244/disk-dvdrw-vs-47gb-4x-sl-5/" TargetMode="External"/><Relationship Id="rId_hyperlink_2716" Type="http://schemas.openxmlformats.org/officeDocument/2006/relationships/hyperlink" Target="https://playdevice.ru/product/175085/lampa-svetodiodnaya-svecha-e14-7vt-4000k-220v-feron/" TargetMode="External"/><Relationship Id="rId_hyperlink_2717" Type="http://schemas.openxmlformats.org/officeDocument/2006/relationships/hyperlink" Target="https://playdevice.ru/product/224853/lampa-svetodiodnaya-shar-e14-7vt-6500k-220v-general/" TargetMode="External"/><Relationship Id="rId_hyperlink_2718" Type="http://schemas.openxmlformats.org/officeDocument/2006/relationships/hyperlink" Target="https://playdevice.ru/product/227667/lampa-svetodiodnaya-shar-e14-12vt-4500k-220v-general/" TargetMode="External"/><Relationship Id="rId_hyperlink_2719" Type="http://schemas.openxmlformats.org/officeDocument/2006/relationships/hyperlink" Target="https://playdevice.ru/product/184062/lampa-svetodiodnaya-a60-e27-11vt-3000k-220v-smartbuy/" TargetMode="External"/><Relationship Id="rId_hyperlink_2720" Type="http://schemas.openxmlformats.org/officeDocument/2006/relationships/hyperlink" Target="https://playdevice.ru/product/169813/lampa-svetodiodnaya-a60-e27-11vt-4500k-220v-general/" TargetMode="External"/><Relationship Id="rId_hyperlink_2721" Type="http://schemas.openxmlformats.org/officeDocument/2006/relationships/hyperlink" Target="https://playdevice.ru/product/169814/lampa-svetodiodnaya-a60-e27-14vt-4500k-220v-general/" TargetMode="External"/><Relationship Id="rId_hyperlink_2722" Type="http://schemas.openxmlformats.org/officeDocument/2006/relationships/hyperlink" Target="https://playdevice.ru/product/169816/lampa-svetodiodnaya-a60-e27-20vt-4500k-220v-general/" TargetMode="External"/><Relationship Id="rId_hyperlink_2723" Type="http://schemas.openxmlformats.org/officeDocument/2006/relationships/hyperlink" Target="https://playdevice.ru/product/126467/lampa-svetodiodnaya-svecha-e27-7vt-4000k-220v-smartbuy/" TargetMode="External"/><Relationship Id="rId_hyperlink_2724" Type="http://schemas.openxmlformats.org/officeDocument/2006/relationships/hyperlink" Target="https://playdevice.ru/product/169822/lampa-svetodiodnaya-svecha-e27-7vt-4500k-220v-general/" TargetMode="External"/><Relationship Id="rId_hyperlink_2725" Type="http://schemas.openxmlformats.org/officeDocument/2006/relationships/hyperlink" Target="https://playdevice.ru/product/183501/lampa-svetodiodnaya-svecha-e27-95vt-3000k-220v-smartbuy/" TargetMode="External"/><Relationship Id="rId_hyperlink_2726" Type="http://schemas.openxmlformats.org/officeDocument/2006/relationships/hyperlink" Target="https://playdevice.ru/product/224668/lampa-svetodiodnaya-svecha-e27-12vt-4000k-220v-smartbuy/" TargetMode="External"/><Relationship Id="rId_hyperlink_2727" Type="http://schemas.openxmlformats.org/officeDocument/2006/relationships/hyperlink" Target="https://playdevice.ru/product/169775/lampa-svetodiodnaya-shar-e27-10vt-4500k-220v-general/" TargetMode="External"/><Relationship Id="rId_hyperlink_2728" Type="http://schemas.openxmlformats.org/officeDocument/2006/relationships/hyperlink" Target="https://playdevice.ru/product/224669/lampa-svetodiodnaya-shar-e27-12vt-4000k-220v-smartbuy/" TargetMode="External"/><Relationship Id="rId_hyperlink_2729" Type="http://schemas.openxmlformats.org/officeDocument/2006/relationships/hyperlink" Target="https://playdevice.ru/product/235726/lampa-svetodiodnaya-shar-e27-12vt-6500k-220v-general/" TargetMode="External"/><Relationship Id="rId_hyperlink_2730" Type="http://schemas.openxmlformats.org/officeDocument/2006/relationships/hyperlink" Target="https://playdevice.ru/product/229920/lampa-svetodiodnaya-gu10-220v-95vt-6000k-smartbuy/" TargetMode="External"/><Relationship Id="rId_hyperlink_2731" Type="http://schemas.openxmlformats.org/officeDocument/2006/relationships/hyperlink" Target="https://playdevice.ru/product/226189/lampa-svetodiodnaya-gu10-220v-12vt-6000k-smartbuy/" TargetMode="External"/><Relationship Id="rId_hyperlink_2732" Type="http://schemas.openxmlformats.org/officeDocument/2006/relationships/hyperlink" Target="https://playdevice.ru/product/169808/lampa-svetodiodnaya-gu53-230v-7vt-4500k-general/" TargetMode="External"/><Relationship Id="rId_hyperlink_2733" Type="http://schemas.openxmlformats.org/officeDocument/2006/relationships/hyperlink" Target="https://playdevice.ru/product/125923/lampa-svetodiodnaya-gu53-230v-95vt-3000k-smartbuy/" TargetMode="External"/><Relationship Id="rId_hyperlink_2734" Type="http://schemas.openxmlformats.org/officeDocument/2006/relationships/hyperlink" Target="https://playdevice.ru/product/167718/lampa-svetodiodnaya-gu53-230v-10vt-4500k-general/" TargetMode="External"/><Relationship Id="rId_hyperlink_2735" Type="http://schemas.openxmlformats.org/officeDocument/2006/relationships/hyperlink" Target="https://playdevice.ru/product/224569/lampa-svetodiodnaya-gu53-230v-10vt-6500k-general/" TargetMode="External"/><Relationship Id="rId_hyperlink_2736" Type="http://schemas.openxmlformats.org/officeDocument/2006/relationships/hyperlink" Target="https://playdevice.ru/product/228029/lampa-svetodiodnaya-gu53-230v-12vt-4000k-smartbuy/" TargetMode="External"/><Relationship Id="rId_hyperlink_2737" Type="http://schemas.openxmlformats.org/officeDocument/2006/relationships/hyperlink" Target="https://playdevice.ru/product/183505/lampa-svetodiodnaya-gx53-220v-14vt-3000k-smartbuy-matovoe-steklo/" TargetMode="External"/><Relationship Id="rId_hyperlink_2738" Type="http://schemas.openxmlformats.org/officeDocument/2006/relationships/hyperlink" Target="https://playdevice.ru/product/235732/lampa-svetodiodnaya-gx53-220v-15vt-6500k-general/" TargetMode="External"/><Relationship Id="rId_hyperlink_2739" Type="http://schemas.openxmlformats.org/officeDocument/2006/relationships/hyperlink" Target="https://playdevice.ru/product/236529/perehodnik-vilka-patron-e-27-c-vyklyuchatelem-belyy-smartbuy-sbe-a-l-e27/" TargetMode="External"/><Relationship Id="rId_hyperlink_2740" Type="http://schemas.openxmlformats.org/officeDocument/2006/relationships/hyperlink" Target="https://playdevice.ru/product/242079/perehodnik-vilka-patron-e-27-gibkiy-150mm-s-vyklyuchatelem-belyy-sbl-nl-004/" TargetMode="External"/><Relationship Id="rId_hyperlink_2741" Type="http://schemas.openxmlformats.org/officeDocument/2006/relationships/hyperlink" Target="https://playdevice.ru/product/238738/svetilnik-nastennyy-na-solnechnoy-bataree-1602c-26led-podstavka-v-grunt/" TargetMode="External"/><Relationship Id="rId_hyperlink_2742" Type="http://schemas.openxmlformats.org/officeDocument/2006/relationships/hyperlink" Target="https://playdevice.ru/product/238739/svetilnik-nastennyy-na-solnechnoy-bataree-1901b-112led-podstavka-v-grunt/" TargetMode="External"/><Relationship Id="rId_hyperlink_2743" Type="http://schemas.openxmlformats.org/officeDocument/2006/relationships/hyperlink" Target="https://playdevice.ru/product/226584/svetodiodnyy-svetilnik-na-solnechnoy-bataree-3-cob-s-datchikom-sveta-avtonomnyy/" TargetMode="External"/><Relationship Id="rId_hyperlink_2744" Type="http://schemas.openxmlformats.org/officeDocument/2006/relationships/hyperlink" Target="https://playdevice.ru/product/231175/lazer-ukazka-og-lds24-zelenyy-svet/" TargetMode="External"/><Relationship Id="rId_hyperlink_2745" Type="http://schemas.openxmlformats.org/officeDocument/2006/relationships/hyperlink" Target="https://playdevice.ru/product/222430/lazer-ukazka-krasnyy-svet-pitanie-2aaa/" TargetMode="External"/><Relationship Id="rId_hyperlink_2746" Type="http://schemas.openxmlformats.org/officeDocument/2006/relationships/hyperlink" Target="https://playdevice.ru/product/231188/svetovaya-ustanovka-11-zelenyy/" TargetMode="External"/><Relationship Id="rId_hyperlink_2747" Type="http://schemas.openxmlformats.org/officeDocument/2006/relationships/hyperlink" Target="https://playdevice.ru/product/234485/kley-baqiang-zheltyy-5gr/" TargetMode="External"/><Relationship Id="rId_hyperlink_2748" Type="http://schemas.openxmlformats.org/officeDocument/2006/relationships/hyperlink" Target="https://playdevice.ru/product/238801/kley-leaders-bq-030-3gr-bl12/" TargetMode="External"/><Relationship Id="rId_hyperlink_2749" Type="http://schemas.openxmlformats.org/officeDocument/2006/relationships/hyperlink" Target="https://playdevice.ru/product/234483/kley-sticko-plus-3gr/" TargetMode="External"/><Relationship Id="rId_hyperlink_2750" Type="http://schemas.openxmlformats.org/officeDocument/2006/relationships/hyperlink" Target="https://playdevice.ru/product/238826/kley-super-5000-bq-028-bl1-30gr/" TargetMode="External"/><Relationship Id="rId_hyperlink_2751" Type="http://schemas.openxmlformats.org/officeDocument/2006/relationships/hyperlink" Target="https://playdevice.ru/product/233632/super-kley-cosmofen-20g-shou-boks-metall-keramika-derevo-plastmassa/" TargetMode="External"/><Relationship Id="rId_hyperlink_2752" Type="http://schemas.openxmlformats.org/officeDocument/2006/relationships/hyperlink" Target="https://playdevice.ru/product/241364/obuvnoy-kley-sekunda-3gr-momentalnyy-box-10/" TargetMode="External"/><Relationship Id="rId_hyperlink_2753" Type="http://schemas.openxmlformats.org/officeDocument/2006/relationships/hyperlink" Target="https://playdevice.ru/product/229770/kley-germetik-b-7000-prozrachnyy-elastichnyy-15ml-vremya-shvatyvaniya-3-6min/" TargetMode="External"/><Relationship Id="rId_hyperlink_2754" Type="http://schemas.openxmlformats.org/officeDocument/2006/relationships/hyperlink" Target="https://playdevice.ru/product/234673/kley-germetik-t-7000-chernyy-elastichnyy-15ml-vremya-shvatyvaniya-3-6min/" TargetMode="External"/><Relationship Id="rId_hyperlink_2755" Type="http://schemas.openxmlformats.org/officeDocument/2006/relationships/hyperlink" Target="https://playdevice.ru/product/234674/kley-germetik-t-7000-chernyy-elastichnyy-50ml-vremya-shvatyvaniya-3-6min/" TargetMode="External"/><Relationship Id="rId_hyperlink_2756" Type="http://schemas.openxmlformats.org/officeDocument/2006/relationships/hyperlink" Target="https://playdevice.ru/product/241764/skotch-malyarnyy-4820/" TargetMode="External"/><Relationship Id="rId_hyperlink_2757" Type="http://schemas.openxmlformats.org/officeDocument/2006/relationships/hyperlink" Target="https://playdevice.ru/product/229436/skotch-dvustoronniy-20mm-h-5m-krasnaya-podlozhka/" TargetMode="External"/><Relationship Id="rId_hyperlink_2758" Type="http://schemas.openxmlformats.org/officeDocument/2006/relationships/hyperlink" Target="https://playdevice.ru/product/237467/skotch-dvustoronniy-22mm-h-2m-lit/" TargetMode="External"/><Relationship Id="rId_hyperlink_2759" Type="http://schemas.openxmlformats.org/officeDocument/2006/relationships/hyperlink" Target="https://playdevice.ru/product/238207/skotch-dvustoronniy-30mm-h-2m-lit/" TargetMode="External"/><Relationship Id="rId_hyperlink_2760" Type="http://schemas.openxmlformats.org/officeDocument/2006/relationships/hyperlink" Target="https://playdevice.ru/product/229435/skotch-dvustoronniy-5mm-h-5m-krasnaya-podlozhka/" TargetMode="External"/><Relationship Id="rId_hyperlink_2761" Type="http://schemas.openxmlformats.org/officeDocument/2006/relationships/hyperlink" Target="https://playdevice.ru/product/236211/pnevmaticheskiy-ochistitel-defender-cln-30805-optima-dlya-ochistki-pk-1000ml/" TargetMode="External"/><Relationship Id="rId_hyperlink_2762" Type="http://schemas.openxmlformats.org/officeDocument/2006/relationships/hyperlink" Target="https://playdevice.ru/product/135017/salfetki-chistyaschie-vlazhnye-defender-eco-sln-30202-dlya-monitorov-vseh-tipov-v-myagkoy-upakovke-20sht/" TargetMode="External"/><Relationship Id="rId_hyperlink_2763" Type="http://schemas.openxmlformats.org/officeDocument/2006/relationships/hyperlink" Target="https://playdevice.ru/product/171013/salfetki-chistyaschie-vlazhnye-defender-eco-sln-30320-dlya-ekranov-vseh-vidov-v-tube-100sht/" TargetMode="External"/><Relationship Id="rId_hyperlink_2764" Type="http://schemas.openxmlformats.org/officeDocument/2006/relationships/hyperlink" Target="https://playdevice.ru/product/236210/ochistitel-pyaten-defender-cln-30810-pro-dlya-ochistki-antiskotchbitumkley-150ml/" TargetMode="External"/><Relationship Id="rId_hyperlink_2765" Type="http://schemas.openxmlformats.org/officeDocument/2006/relationships/hyperlink" Target="https://playdevice.ru/product/241720/adapter-setevoy-universalnyy-euusukru-a-c-g-i-p2-belyy/" TargetMode="External"/><Relationship Id="rId_hyperlink_2766" Type="http://schemas.openxmlformats.org/officeDocument/2006/relationships/hyperlink" Target="https://playdevice.ru/product/241721/adapter-setevoy-universalnyy-euusukru-a-c-g-i-p3/" TargetMode="External"/><Relationship Id="rId_hyperlink_2767" Type="http://schemas.openxmlformats.org/officeDocument/2006/relationships/hyperlink" Target="https://playdevice.ru/product/233779/evro-perehodnik-rozetki-6a/" TargetMode="External"/><Relationship Id="rId_hyperlink_2768" Type="http://schemas.openxmlformats.org/officeDocument/2006/relationships/hyperlink" Target="https://playdevice.ru/product/191112/evro-perehodnik-rozetki-kruglyy-16a-ps1-seryy-itec/" TargetMode="External"/><Relationship Id="rId_hyperlink_2769" Type="http://schemas.openxmlformats.org/officeDocument/2006/relationships/hyperlink" Target="https://playdevice.ru/product/241581/evro-perehodnik-rozetki-ploskiy-belyy-6a-303-046/" TargetMode="External"/><Relationship Id="rId_hyperlink_2770" Type="http://schemas.openxmlformats.org/officeDocument/2006/relationships/hyperlink" Target="https://playdevice.ru/product/220015/setevoy-filtr-perfeo-power-18m-6-rozetok-avtomaticheskiy-predohranitel-chernyy/" TargetMode="External"/><Relationship Id="rId_hyperlink_2771" Type="http://schemas.openxmlformats.org/officeDocument/2006/relationships/hyperlink" Target="https://playdevice.ru/product/222360/setevoy-filtr-perfeo-power-3m-3-rozetki-avtomaticheskiy-predohranitel-chernyy/" TargetMode="External"/><Relationship Id="rId_hyperlink_2772" Type="http://schemas.openxmlformats.org/officeDocument/2006/relationships/hyperlink" Target="https://playdevice.ru/product/222361/setevoy-filtr-perfeo-powerx-18m-5-rozetok-avtomaticheskiy-predohranitel-seryy/" TargetMode="External"/><Relationship Id="rId_hyperlink_2773" Type="http://schemas.openxmlformats.org/officeDocument/2006/relationships/hyperlink" Target="https://playdevice.ru/product/222362/setevoy-filtr-perfeo-powerx-18m-5-rozetok-avtomaticheskiy-predohranitel-chernyy/" TargetMode="External"/><Relationship Id="rId_hyperlink_2774" Type="http://schemas.openxmlformats.org/officeDocument/2006/relationships/hyperlink" Target="https://playdevice.ru/product/236844/setevoy-filtr-power-cube-6-h-19m-16a-3500-vt-belyy/" TargetMode="External"/><Relationship Id="rId_hyperlink_2775" Type="http://schemas.openxmlformats.org/officeDocument/2006/relationships/hyperlink" Target="https://playdevice.ru/product/236845/setevoy-filtr-power-cube-6-h-3m-16a-3500-vt-belyy/" TargetMode="External"/><Relationship Id="rId_hyperlink_2776" Type="http://schemas.openxmlformats.org/officeDocument/2006/relationships/hyperlink" Target="https://playdevice.ru/product/236846/setevoy-filtr-power-cube-6-h-5m-16a-3500-vt-belyy/" TargetMode="External"/><Relationship Id="rId_hyperlink_2777" Type="http://schemas.openxmlformats.org/officeDocument/2006/relationships/hyperlink" Target="https://playdevice.ru/product/142040/setevoy-filtr-smartbuy-one-10a-2200-vt-5-rozetok-dlina-18m-belyy-sbsp-18-w/" TargetMode="External"/><Relationship Id="rId_hyperlink_2778" Type="http://schemas.openxmlformats.org/officeDocument/2006/relationships/hyperlink" Target="https://playdevice.ru/product/240038/setevoy-filtr-s-4-usb-dlya-zaryadki-live-power-lp4407q-10a-2200-vt-4-rozetki-dlina-2m/" TargetMode="External"/><Relationship Id="rId_hyperlink_2779" Type="http://schemas.openxmlformats.org/officeDocument/2006/relationships/hyperlink" Target="https://playdevice.ru/product/240039/setevoy-filtr-s-4-usb-dlya-zaryadki-live-power-lp4432-10a-2200-vt-4-rozetki-dlina-2m/" TargetMode="External"/><Relationship Id="rId_hyperlink_2780" Type="http://schemas.openxmlformats.org/officeDocument/2006/relationships/hyperlink" Target="https://playdevice.ru/product/169885/setevoy-filtr-s-usb-dlya-zaryadki-smartbuy-one-10a-2200-vt-5-rozetok-dlina-18m-belyy-sbsp-18u-w/" TargetMode="External"/><Relationship Id="rId_hyperlink_2781" Type="http://schemas.openxmlformats.org/officeDocument/2006/relationships/hyperlink" Target="https://playdevice.ru/product/149916/razvetvitel-elektricheskiy-toker-2t-belyy/" TargetMode="External"/><Relationship Id="rId_hyperlink_2782" Type="http://schemas.openxmlformats.org/officeDocument/2006/relationships/hyperlink" Target="https://playdevice.ru/product/149917/razvetvitel-elektricheskiy-toker-2t2-c-zazemleniem-belyy/" TargetMode="External"/><Relationship Id="rId_hyperlink_2783" Type="http://schemas.openxmlformats.org/officeDocument/2006/relationships/hyperlink" Target="https://playdevice.ru/product/149918/razvetvitel-elektricheskiy-toker-3l-belyy/" TargetMode="External"/><Relationship Id="rId_hyperlink_2784" Type="http://schemas.openxmlformats.org/officeDocument/2006/relationships/hyperlink" Target="https://playdevice.ru/product/129818/troynik-setevoy-kruglyy-16a-belyy/" TargetMode="External"/><Relationship Id="rId_hyperlink_2785" Type="http://schemas.openxmlformats.org/officeDocument/2006/relationships/hyperlink" Target="https://playdevice.ru/product/129819/troynik-setevoy-kruglyy-16a-chernyy/" TargetMode="External"/><Relationship Id="rId_hyperlink_2786" Type="http://schemas.openxmlformats.org/officeDocument/2006/relationships/hyperlink" Target="https://playdevice.ru/product/191117/troynik-setevoy-universalnyy-belyy/" TargetMode="External"/><Relationship Id="rId_hyperlink_2787" Type="http://schemas.openxmlformats.org/officeDocument/2006/relationships/hyperlink" Target="https://playdevice.ru/product/191118/troynik-setevoy-universalnyy-chernyy-/" TargetMode="External"/><Relationship Id="rId_hyperlink_2788" Type="http://schemas.openxmlformats.org/officeDocument/2006/relationships/hyperlink" Target="https://playdevice.ru/product/222584/udlinitel-setevoy-defender-e518-5-mesta-18-metrov-2200vt-10a-s-zazemleniem/" TargetMode="External"/><Relationship Id="rId_hyperlink_2789" Type="http://schemas.openxmlformats.org/officeDocument/2006/relationships/hyperlink" Target="https://playdevice.ru/product/224002/udlinitel-setevoy-defender-e530-5-mest-3-metra-2200vt-10a-s-zazemleniem/" TargetMode="External"/><Relationship Id="rId_hyperlink_2790" Type="http://schemas.openxmlformats.org/officeDocument/2006/relationships/hyperlink" Target="https://playdevice.ru/product/223366/udlinitel-setevoy-smartbuy-2-mesta-3-metra-pvs-31-s-zazemleniem-sbe-16-2-03-z/" TargetMode="External"/><Relationship Id="rId_hyperlink_2791" Type="http://schemas.openxmlformats.org/officeDocument/2006/relationships/hyperlink" Target="https://playdevice.ru/product/223367/udlinitel-setevoy-smartbuy-2-mesta-5-metrov-pvs-31-s-zazemleniem-sbe-16-2-05-z/" TargetMode="External"/><Relationship Id="rId_hyperlink_2792" Type="http://schemas.openxmlformats.org/officeDocument/2006/relationships/hyperlink" Target="https://playdevice.ru/product/221710/udlinitel-setevoy-smartbuy-3-mesta-2-metra-pvs-31-s-zazemleniem-sbe-16-3-02-z/" TargetMode="External"/><Relationship Id="rId_hyperlink_2793" Type="http://schemas.openxmlformats.org/officeDocument/2006/relationships/hyperlink" Target="https://playdevice.ru/product/223373/udlinitel-setevoy-smartbuy-4-mesta-3-metra-pvs-31-s-zazemleniem-sbe-16-4-03-z/" TargetMode="External"/><Relationship Id="rId_hyperlink_2794" Type="http://schemas.openxmlformats.org/officeDocument/2006/relationships/hyperlink" Target="https://playdevice.ru/product/178506/udlinitel-setevoy-dzhett-pc-3-3-mesta-15-metra-pvs-3075-s-zazemleniem/" TargetMode="External"/><Relationship Id="rId_hyperlink_2795" Type="http://schemas.openxmlformats.org/officeDocument/2006/relationships/hyperlink" Target="https://playdevice.ru/product/178507/udlinitel-setevoy-dzhett-pc-3-3-mesta-3-metra-pvs-3075-s-zazemleniem/" TargetMode="External"/><Relationship Id="rId_hyperlink_2796" Type="http://schemas.openxmlformats.org/officeDocument/2006/relationships/hyperlink" Target="https://playdevice.ru/product/221660/udlinitel-setevoy-smartbuy-3-gnezda-15-metra-pvs-2x10-bez-zazemleniya-sbe-10-3-15-n/" TargetMode="External"/><Relationship Id="rId_hyperlink_2797" Type="http://schemas.openxmlformats.org/officeDocument/2006/relationships/hyperlink" Target="https://playdevice.ru/product/225111/udlinitel-setevoy-smartbuy-4-gnezda-2-metra-pvs-2x10-bez-zazemleniya-sbe-10-4-02-n/" TargetMode="External"/><Relationship Id="rId_hyperlink_2798" Type="http://schemas.openxmlformats.org/officeDocument/2006/relationships/hyperlink" Target="https://playdevice.ru/product/178496/udlinitel-setevoy-dzhett-pc-2-2-mesta-5-metrov-pvs-2075/" TargetMode="External"/><Relationship Id="rId_hyperlink_2799" Type="http://schemas.openxmlformats.org/officeDocument/2006/relationships/hyperlink" Target="https://playdevice.ru/product/191155/udlinitel-setevoy-dzhett-pc-3-3-mesta-15-metra-shvvp-205/" TargetMode="External"/><Relationship Id="rId_hyperlink_2800" Type="http://schemas.openxmlformats.org/officeDocument/2006/relationships/hyperlink" Target="https://playdevice.ru/product/178502/udlinitel-setevoy-dzhett-pc-4-4-mesta-3-metra-pvs-2075/" TargetMode="External"/><Relationship Id="rId_hyperlink_2801" Type="http://schemas.openxmlformats.org/officeDocument/2006/relationships/hyperlink" Target="https://playdevice.ru/product/178503/udlinitel-setevoy-dzhett-pc-4-4-mesta-5-metrov-pvs-2075/" TargetMode="External"/><Relationship Id="rId_hyperlink_2802" Type="http://schemas.openxmlformats.org/officeDocument/2006/relationships/hyperlink" Target="https://playdevice.ru/product/135179/fonar-brelok-camelion-led-18-1mix/" TargetMode="External"/><Relationship Id="rId_hyperlink_2803" Type="http://schemas.openxmlformats.org/officeDocument/2006/relationships/hyperlink" Target="https://playdevice.ru/product/233705/fonar-brelok-garin-lux-kp9-brelok-dlya-klyuchey/" TargetMode="External"/><Relationship Id="rId_hyperlink_2804" Type="http://schemas.openxmlformats.org/officeDocument/2006/relationships/hyperlink" Target="https://playdevice.ru/product/143605/fonar-brelok-sledopyt-sl-031-5l-v-nabore/" TargetMode="External"/><Relationship Id="rId_hyperlink_2805" Type="http://schemas.openxmlformats.org/officeDocument/2006/relationships/hyperlink" Target="https://playdevice.ru/product/143607/fonar-brelok-sledopyt-sl-041-5l-v-nabore/" TargetMode="External"/><Relationship Id="rId_hyperlink_2806" Type="http://schemas.openxmlformats.org/officeDocument/2006/relationships/hyperlink" Target="https://playdevice.ru/product/143613/fonar-brelok-sledopyt-sl-207-1l-v-nabore-24sht/" TargetMode="External"/><Relationship Id="rId_hyperlink_2807" Type="http://schemas.openxmlformats.org/officeDocument/2006/relationships/hyperlink" Target="https://playdevice.ru/product/143615/fonar-brelok-sledopyt-sl-816-pomada-1l-v-nabore-20sht/" TargetMode="External"/><Relationship Id="rId_hyperlink_2808" Type="http://schemas.openxmlformats.org/officeDocument/2006/relationships/hyperlink" Target="https://playdevice.ru/product/143623/fonar-brelok-sledopyt-sl-xs-1181-tapok-2l-v-nabore-48sht/" TargetMode="External"/><Relationship Id="rId_hyperlink_2809" Type="http://schemas.openxmlformats.org/officeDocument/2006/relationships/hyperlink" Target="https://playdevice.ru/product/138234/fonar-brelok-sledopyt-sl-xy6-1l-v-nabore/" TargetMode="External"/><Relationship Id="rId_hyperlink_2810" Type="http://schemas.openxmlformats.org/officeDocument/2006/relationships/hyperlink" Target="https://playdevice.ru/product/143624/fonar-brelok-sledopyt-sl-yg-530-mesyac-2l-v-nabore-36sht/" TargetMode="External"/><Relationship Id="rId_hyperlink_2811" Type="http://schemas.openxmlformats.org/officeDocument/2006/relationships/hyperlink" Target="https://playdevice.ru/product/143625/fonar-brelok-sledopyt-sl-yg-539-cherep-2l-v-nabore-40sht/" TargetMode="External"/><Relationship Id="rId_hyperlink_2812" Type="http://schemas.openxmlformats.org/officeDocument/2006/relationships/hyperlink" Target="https://playdevice.ru/product/237818/fonar-velosipednyy-navigator-npt-b04-5r03nabor-61439/" TargetMode="External"/><Relationship Id="rId_hyperlink_2813" Type="http://schemas.openxmlformats.org/officeDocument/2006/relationships/hyperlink" Target="https://playdevice.ru/product/238805/lazernaya-ukazka-laser-303-krasnyy-luch/" TargetMode="External"/><Relationship Id="rId_hyperlink_2814" Type="http://schemas.openxmlformats.org/officeDocument/2006/relationships/hyperlink" Target="https://playdevice.ru/product/238806/lazernaya-ukazka-laser-303-fioletovyy-luch/" TargetMode="External"/><Relationship Id="rId_hyperlink_2815" Type="http://schemas.openxmlformats.org/officeDocument/2006/relationships/hyperlink" Target="https://playdevice.ru/product/238220/fonar-lazernaya-ukazka-1cob-1aa/" TargetMode="External"/><Relationship Id="rId_hyperlink_2816" Type="http://schemas.openxmlformats.org/officeDocument/2006/relationships/hyperlink" Target="https://playdevice.ru/product/241041/fonar-nalobnyy-dream-nf-611-1cob-2-led/" TargetMode="External"/><Relationship Id="rId_hyperlink_2817" Type="http://schemas.openxmlformats.org/officeDocument/2006/relationships/hyperlink" Target="https://playdevice.ru/product/230681/fonar-nalobnyy-garin-lux-hr-3ws/" TargetMode="External"/><Relationship Id="rId_hyperlink_2818" Type="http://schemas.openxmlformats.org/officeDocument/2006/relationships/hyperlink" Target="https://playdevice.ru/product/235182/fonar-nalobnyy-garin-lux-hr-5wl-cob-lenta/" TargetMode="External"/><Relationship Id="rId_hyperlink_2819" Type="http://schemas.openxmlformats.org/officeDocument/2006/relationships/hyperlink" Target="https://playdevice.ru/product/228096/fonar-nalobnyy-led-cy-800/" TargetMode="External"/><Relationship Id="rId_hyperlink_2820" Type="http://schemas.openxmlformats.org/officeDocument/2006/relationships/hyperlink" Target="https://playdevice.ru/product/124907/fonar-nalobnyy-led-lp-582-vstroenakbzaryadka-ot-seti-220v/" TargetMode="External"/><Relationship Id="rId_hyperlink_2821" Type="http://schemas.openxmlformats.org/officeDocument/2006/relationships/hyperlink" Target="https://playdevice.ru/product/124906/fonar-nalobnyy-led-lp-686-vstroenakbzaryadka-ot-seti-220v/" TargetMode="External"/><Relationship Id="rId_hyperlink_2822" Type="http://schemas.openxmlformats.org/officeDocument/2006/relationships/hyperlink" Target="https://playdevice.ru/product/222186/fonar-nalobnyy-led-sverhyarkiy-bl-9000/" TargetMode="External"/><Relationship Id="rId_hyperlink_2823" Type="http://schemas.openxmlformats.org/officeDocument/2006/relationships/hyperlink" Target="https://playdevice.ru/product/237995/fonar-nalobnyy-led-sverhyarkiy-kx-1804-akkumulyatornyy-1l118650-t6/" TargetMode="External"/><Relationship Id="rId_hyperlink_2824" Type="http://schemas.openxmlformats.org/officeDocument/2006/relationships/hyperlink" Target="https://playdevice.ru/product/235264/fonar-nalobnyy-led-sverhyarkiy-kx-1807/" TargetMode="External"/><Relationship Id="rId_hyperlink_2825" Type="http://schemas.openxmlformats.org/officeDocument/2006/relationships/hyperlink" Target="https://playdevice.ru/product/217657/fonar-nalobnyy-led-sverhyarkiy-t-163-1l-118650-zoom-t6/" TargetMode="External"/><Relationship Id="rId_hyperlink_2826" Type="http://schemas.openxmlformats.org/officeDocument/2006/relationships/hyperlink" Target="https://playdevice.ru/product/234107/fonar-nalobnyy-led-sverhyarkiy-t-165-1l-118650-zoom-t6/" TargetMode="External"/><Relationship Id="rId_hyperlink_2827" Type="http://schemas.openxmlformats.org/officeDocument/2006/relationships/hyperlink" Target="https://playdevice.ru/product/229196/fonar-nalobnyy-akkumulyatornyy-boruit-b36-200lum-5w-6000k/" TargetMode="External"/><Relationship Id="rId_hyperlink_2828" Type="http://schemas.openxmlformats.org/officeDocument/2006/relationships/hyperlink" Target="https://playdevice.ru/product/148262/fonar-nalobnyy-akkumulyatornyy-smartbuy-1vt8led-siniy-sbf-25-b/" TargetMode="External"/><Relationship Id="rId_hyperlink_2829" Type="http://schemas.openxmlformats.org/officeDocument/2006/relationships/hyperlink" Target="https://playdevice.ru/product/148263/fonar-nalobnyy-akkumulyatornyy-smartbuy-7led-siniy-sbf-24-b/" TargetMode="External"/><Relationship Id="rId_hyperlink_2830" Type="http://schemas.openxmlformats.org/officeDocument/2006/relationships/hyperlink" Target="https://playdevice.ru/product/229348/fonar-nalobnyy-akkumulyatornyy-ultraflash-e157-3vt-3-rezhima/" TargetMode="External"/><Relationship Id="rId_hyperlink_2831" Type="http://schemas.openxmlformats.org/officeDocument/2006/relationships/hyperlink" Target="https://playdevice.ru/product/237423/fonar-nalobnyy-akkumulyatornyy-patriot-pt-flg09/" TargetMode="External"/><Relationship Id="rId_hyperlink_2832" Type="http://schemas.openxmlformats.org/officeDocument/2006/relationships/hyperlink" Target="https://playdevice.ru/product/229198/fonar-nalobnyy-akkumulyatornyy-patriot-pt-flg24-500lum-10w-6000k/" TargetMode="External"/><Relationship Id="rId_hyperlink_2833" Type="http://schemas.openxmlformats.org/officeDocument/2006/relationships/hyperlink" Target="https://playdevice.ru/product/235799/fonar-nalobnyy-akkumulyatornyy-patriot-pt-flg27/" TargetMode="External"/><Relationship Id="rId_hyperlink_2834" Type="http://schemas.openxmlformats.org/officeDocument/2006/relationships/hyperlink" Target="https://playdevice.ru/product/229199/fonar-nalobnyy-akkumulyatornyy-patriot-pt-flg32-datchik-dvizheniya-500lum-3w-5000k/" TargetMode="External"/><Relationship Id="rId_hyperlink_2835" Type="http://schemas.openxmlformats.org/officeDocument/2006/relationships/hyperlink" Target="https://playdevice.ru/product/229201/fonar-nalobnyy-akkumulyatornyy-patriot-pt-flg34-datchik-dvizheniya-500lum-3w-5000k/" TargetMode="External"/><Relationship Id="rId_hyperlink_2836" Type="http://schemas.openxmlformats.org/officeDocument/2006/relationships/hyperlink" Target="https://playdevice.ru/product/230366/fonar-nalobnyy-akkumulyatornyy-patriot-pt-flg38/" TargetMode="External"/><Relationship Id="rId_hyperlink_2837" Type="http://schemas.openxmlformats.org/officeDocument/2006/relationships/hyperlink" Target="https://playdevice.ru/product/230367/fonar-nalobnyy-akkumulyatornyy-patriot-pt-flg39/" TargetMode="External"/><Relationship Id="rId_hyperlink_2838" Type="http://schemas.openxmlformats.org/officeDocument/2006/relationships/hyperlink" Target="https://playdevice.ru/product/240813/fonar-nalobnyy-akkumulyatornyy-patriot-pt-flg48b-3led/" TargetMode="External"/><Relationship Id="rId_hyperlink_2839" Type="http://schemas.openxmlformats.org/officeDocument/2006/relationships/hyperlink" Target="https://playdevice.ru/product/240814/fonar-nalobnyy-akkumulyatornyy-patriot-pt-flg48c-2led/" TargetMode="External"/><Relationship Id="rId_hyperlink_2840" Type="http://schemas.openxmlformats.org/officeDocument/2006/relationships/hyperlink" Target="https://playdevice.ru/product/234899/fonar-nalobnyy-akkumulyatornyy-sputnik-afh719-3w/" TargetMode="External"/><Relationship Id="rId_hyperlink_2841" Type="http://schemas.openxmlformats.org/officeDocument/2006/relationships/hyperlink" Target="https://playdevice.ru/product/231383/fonar-nalobnyy-akkumulyatornyy-sputnik-afh728-3w/" TargetMode="External"/><Relationship Id="rId_hyperlink_2842" Type="http://schemas.openxmlformats.org/officeDocument/2006/relationships/hyperlink" Target="https://playdevice.ru/product/231384/fonar-nalobnyy-akkumulyatornyy-sputnik-afh729-3w/" TargetMode="External"/><Relationship Id="rId_hyperlink_2843" Type="http://schemas.openxmlformats.org/officeDocument/2006/relationships/hyperlink" Target="https://playdevice.ru/product/234900/fonar-nalobnyy-akkumulyatornyy-sputnik-afh738-5w/" TargetMode="External"/><Relationship Id="rId_hyperlink_2844" Type="http://schemas.openxmlformats.org/officeDocument/2006/relationships/hyperlink" Target="https://playdevice.ru/product/234123/fonar-nalobnyy-svetodiodnyy-fl-115-900mah/" TargetMode="External"/><Relationship Id="rId_hyperlink_2845" Type="http://schemas.openxmlformats.org/officeDocument/2006/relationships/hyperlink" Target="https://playdevice.ru/product/236415/fonar-nalobnyy-svetodiodnyy-fl-105-600mah/" TargetMode="External"/><Relationship Id="rId_hyperlink_2846" Type="http://schemas.openxmlformats.org/officeDocument/2006/relationships/hyperlink" Target="https://playdevice.ru/product/239936/fonar-nalobnyy-akkumulyatornyy-svetodiod-xhp160-218650-v-komplekte-usb-razem-dlya-zaryada/" TargetMode="External"/><Relationship Id="rId_hyperlink_2847" Type="http://schemas.openxmlformats.org/officeDocument/2006/relationships/hyperlink" Target="https://playdevice.ru/product/222534/svetodiodnyy-nalobnyy-fonar-smartbuy-3vt-cob-chernyy-sbf-hl029/" TargetMode="External"/><Relationship Id="rId_hyperlink_2848" Type="http://schemas.openxmlformats.org/officeDocument/2006/relationships/hyperlink" Target="https://playdevice.ru/product/238764/fonar-nalobnyy-bzm001mx-6611-zoom-3aaa/" TargetMode="External"/><Relationship Id="rId_hyperlink_2849" Type="http://schemas.openxmlformats.org/officeDocument/2006/relationships/hyperlink" Target="https://playdevice.ru/product/230675/fonar-nalobnyy-garin-lux-hl10-4vt/" TargetMode="External"/><Relationship Id="rId_hyperlink_2850" Type="http://schemas.openxmlformats.org/officeDocument/2006/relationships/hyperlink" Target="https://playdevice.ru/product/230673/fonar-nalobnyy-garin-lux-hl9cob-3vt-bl-1/" TargetMode="External"/><Relationship Id="rId_hyperlink_2851" Type="http://schemas.openxmlformats.org/officeDocument/2006/relationships/hyperlink" Target="https://playdevice.ru/product/226362/fonar-nalobnyy-led-sverhyarkiy-kx-1806/" TargetMode="External"/><Relationship Id="rId_hyperlink_2852" Type="http://schemas.openxmlformats.org/officeDocument/2006/relationships/hyperlink" Target="https://playdevice.ru/product/236164/fonar-ruchnoy-bl511-akkumulyatornyy-1ledbokovoy-cob-v-plastikovom-bokse-usb-micro-zoom/" TargetMode="External"/><Relationship Id="rId_hyperlink_2853" Type="http://schemas.openxmlformats.org/officeDocument/2006/relationships/hyperlink" Target="https://playdevice.ru/product/241100/fonar-ruchnoy-yyc-982-akkumulyatornyy-1led-cob-v-plastikovom-bokse-usb-micro-zoom/" TargetMode="External"/><Relationship Id="rId_hyperlink_2854" Type="http://schemas.openxmlformats.org/officeDocument/2006/relationships/hyperlink" Target="https://playdevice.ru/product/234445/fonar-ruchnoy-patriot-akkum-zoom-pt-flr11/" TargetMode="External"/><Relationship Id="rId_hyperlink_2855" Type="http://schemas.openxmlformats.org/officeDocument/2006/relationships/hyperlink" Target="https://playdevice.ru/product/174713/fonar-ruchnoy-patriot-pt-flr02-1l14500-zoom/" TargetMode="External"/><Relationship Id="rId_hyperlink_2856" Type="http://schemas.openxmlformats.org/officeDocument/2006/relationships/hyperlink" Target="https://playdevice.ru/product/146297/fonar-ruchnoy-patriot-pt-flr07-600-lum-10w-6000k/" TargetMode="External"/><Relationship Id="rId_hyperlink_2857" Type="http://schemas.openxmlformats.org/officeDocument/2006/relationships/hyperlink" Target="https://playdevice.ru/product/174721/fonar-ruchnoy-patriot-sl-k141-1l18650/" TargetMode="External"/><Relationship Id="rId_hyperlink_2858" Type="http://schemas.openxmlformats.org/officeDocument/2006/relationships/hyperlink" Target="https://playdevice.ru/product/239941/fonar-akkumulyatornyy-alyuminievyy-svetodiod-xhp160-cob-226650-v-komplekte-displey-zaryada-dlina-260mm/" TargetMode="External"/><Relationship Id="rId_hyperlink_2859" Type="http://schemas.openxmlformats.org/officeDocument/2006/relationships/hyperlink" Target="https://playdevice.ru/product/239939/fonar-akkumulyatornyy-alyuminievyy-svetodiod-xhp50-118650-v-komplekte-displey-zaryada-dlina-179mm/" TargetMode="External"/><Relationship Id="rId_hyperlink_2860" Type="http://schemas.openxmlformats.org/officeDocument/2006/relationships/hyperlink" Target="https://playdevice.ru/product/239940/fonar-akkumulyatornyy-alyuminievyy-svetodiod-xhp70-cob-126650-v-komplekte-displey-zaryada-dlina-170mm/" TargetMode="External"/><Relationship Id="rId_hyperlink_2861" Type="http://schemas.openxmlformats.org/officeDocument/2006/relationships/hyperlink" Target="https://playdevice.ru/product/239938/fonar-akkumulyatornyy-alyuminievyy-svetodiod-xhp90-218650-v-komplekte-displey-zaryada-dlina-252mm/" TargetMode="External"/><Relationship Id="rId_hyperlink_2862" Type="http://schemas.openxmlformats.org/officeDocument/2006/relationships/hyperlink" Target="https://playdevice.ru/product/225595/fonar-ruchnoy-aiwei-aw-5691/" TargetMode="External"/><Relationship Id="rId_hyperlink_2863" Type="http://schemas.openxmlformats.org/officeDocument/2006/relationships/hyperlink" Target="https://playdevice.ru/product/237988/fonar-ruchnoy-bl-688-akkumulyatornyy/" TargetMode="External"/><Relationship Id="rId_hyperlink_2864" Type="http://schemas.openxmlformats.org/officeDocument/2006/relationships/hyperlink" Target="https://playdevice.ru/product/237992/fonar-ruchnoy-bl-8808-akkumulyatornyy-usb-micro-zoom/" TargetMode="External"/><Relationship Id="rId_hyperlink_2865" Type="http://schemas.openxmlformats.org/officeDocument/2006/relationships/hyperlink" Target="https://playdevice.ru/product/237993/fonar-ruchnoy-bl-8809-akkumulyatornyy-usb-micro-zoom/" TargetMode="External"/><Relationship Id="rId_hyperlink_2866" Type="http://schemas.openxmlformats.org/officeDocument/2006/relationships/hyperlink" Target="https://playdevice.ru/product/225596/fonar-ruchnoy-ftdqft-600l/" TargetMode="External"/><Relationship Id="rId_hyperlink_2867" Type="http://schemas.openxmlformats.org/officeDocument/2006/relationships/hyperlink" Target="https://playdevice.ru/product/238741/fonar-ruchnoy-l-839-akkumulyatornyy-usb-micro-zoom-3-rezhima/" TargetMode="External"/><Relationship Id="rId_hyperlink_2868" Type="http://schemas.openxmlformats.org/officeDocument/2006/relationships/hyperlink" Target="https://playdevice.ru/product/177006/fonarik-sledopyt-8510-1-lam/" TargetMode="External"/><Relationship Id="rId_hyperlink_2869" Type="http://schemas.openxmlformats.org/officeDocument/2006/relationships/hyperlink" Target="https://playdevice.ru/product/233704/fonar-ruchnoy-garin-lux-pm3-3w/" TargetMode="External"/><Relationship Id="rId_hyperlink_2870" Type="http://schemas.openxmlformats.org/officeDocument/2006/relationships/hyperlink" Target="https://playdevice.ru/product/237361/fonar-ruchnoy-garin-lux-pt3-1w/" TargetMode="External"/><Relationship Id="rId_hyperlink_2871" Type="http://schemas.openxmlformats.org/officeDocument/2006/relationships/hyperlink" Target="https://playdevice.ru/product/237980/fonar-ruchnoy-teleskopicheskiy-s-magnitom-982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0" summaryRight="1"/>
  </sheetPr>
  <dimension ref="A1:Z3280"/>
  <sheetViews>
    <sheetView tabSelected="1" workbookViewId="0" showGridLines="true" showRowColHeaders="1">
      <selection activeCell="G15" sqref="G15"/>
    </sheetView>
  </sheetViews>
  <sheetFormatPr defaultRowHeight="14.4" outlineLevelRow="5" outlineLevelCol="0"/>
  <cols>
    <col min="1" max="1" width="30" customWidth="true" style="0"/>
    <col min="2" max="2" width="80" customWidth="true" style="0"/>
    <col min="3" max="3" width="30" customWidth="true" style="0"/>
    <col min="4" max="4" width="20" customWidth="true" style="0"/>
    <col min="5" max="5" width="20" customWidth="true" style="0"/>
    <col min="6" max="6" width="15" customWidth="true" style="0"/>
    <col min="7" max="7" width="15" customWidth="true" style="0"/>
  </cols>
  <sheetData>
    <row r="1" spans="1:26" customHeight="1" ht="15">
      <c r="B1" s="6" t="s">
        <v>0</v>
      </c>
      <c r="Z1">
        <v>0</v>
      </c>
    </row>
    <row r="2" spans="1:26" customHeight="1" ht="25">
      <c r="B2" s="7" t="s">
        <v>1</v>
      </c>
    </row>
    <row r="3" spans="1:26" customHeight="1" ht="25">
      <c r="B3" s="8" t="s">
        <v>2</v>
      </c>
    </row>
    <row r="4" spans="1:26" customHeight="1" ht="20">
      <c r="B4" s="9" t="s">
        <v>3</v>
      </c>
    </row>
    <row r="5" spans="1:26" customHeight="1" ht="20">
      <c r="B5" s="8" t="s">
        <v>4</v>
      </c>
    </row>
    <row r="6" spans="1:26" customHeight="1" ht="20">
      <c r="B6" s="8" t="s">
        <v>5</v>
      </c>
    </row>
    <row r="7" spans="1:26" customHeight="1" ht="20">
      <c r="B7" s="9" t="s">
        <v>6</v>
      </c>
    </row>
    <row r="8" spans="1:26" customHeight="1" ht="20">
      <c r="B8" s="8" t="s">
        <v>7</v>
      </c>
    </row>
    <row r="9" spans="1:26" customHeight="1" ht="20">
      <c r="B9" s="8" t="s">
        <v>8</v>
      </c>
    </row>
    <row r="10" spans="1:26" customHeight="1" ht="20">
      <c r="B10" s="9" t="s">
        <v>9</v>
      </c>
    </row>
    <row r="11" spans="1:26" customHeight="1" ht="20">
      <c r="B11" s="8" t="s">
        <v>10</v>
      </c>
    </row>
    <row r="12" spans="1:26" customHeight="1" ht="20">
      <c r="B12" s="8" t="s">
        <v>11</v>
      </c>
    </row>
    <row r="13" spans="1:26" customHeight="1" ht="20">
      <c r="B13" s="10" t="s">
        <v>12</v>
      </c>
    </row>
    <row r="15" spans="1:26" customHeight="1" ht="30">
      <c r="A15" s="11" t="s">
        <v>13</v>
      </c>
      <c r="B15" s="11" t="s">
        <v>14</v>
      </c>
      <c r="C15" s="11" t="s">
        <v>15</v>
      </c>
      <c r="D15" s="11" t="s">
        <v>16</v>
      </c>
      <c r="E15" s="11" t="s">
        <v>17</v>
      </c>
      <c r="F15" s="11" t="s">
        <v>18</v>
      </c>
      <c r="G15" s="11" t="s">
        <v>19</v>
      </c>
    </row>
    <row r="16" spans="1:26" customHeight="1" ht="35">
      <c r="A16" s="1" t="s">
        <v>20</v>
      </c>
      <c r="B16" s="1"/>
      <c r="C16" s="1"/>
      <c r="D16" s="1"/>
      <c r="E16" s="1"/>
      <c r="F16" s="1"/>
      <c r="G16" s="1"/>
    </row>
    <row r="17" spans="1:26" customHeight="1" ht="18" hidden="true" outlineLevel="1">
      <c r="A17" s="2" t="s">
        <v>21</v>
      </c>
      <c r="B17" s="3" t="s">
        <v>22</v>
      </c>
      <c r="C17" s="2"/>
      <c r="D17" s="2" t="s">
        <v>16</v>
      </c>
      <c r="E17" s="4">
        <f>190.00*(1-Z1%)</f>
        <v>190</v>
      </c>
      <c r="F17" s="2">
        <v>4</v>
      </c>
      <c r="G17" s="2"/>
    </row>
    <row r="18" spans="1:26" customHeight="1" ht="36" hidden="true" outlineLevel="1">
      <c r="A18" s="2" t="s">
        <v>23</v>
      </c>
      <c r="B18" s="3" t="s">
        <v>24</v>
      </c>
      <c r="C18" s="2"/>
      <c r="D18" s="2" t="s">
        <v>16</v>
      </c>
      <c r="E18" s="4">
        <f>1990.00*(1-Z1%)</f>
        <v>1990</v>
      </c>
      <c r="F18" s="2">
        <v>1</v>
      </c>
      <c r="G18" s="2"/>
    </row>
    <row r="19" spans="1:26" customHeight="1" ht="36" hidden="true" outlineLevel="1">
      <c r="A19" s="2" t="s">
        <v>25</v>
      </c>
      <c r="B19" s="3" t="s">
        <v>26</v>
      </c>
      <c r="C19" s="2"/>
      <c r="D19" s="2" t="s">
        <v>16</v>
      </c>
      <c r="E19" s="4">
        <f>1690.00*(1-Z1%)</f>
        <v>1690</v>
      </c>
      <c r="F19" s="2">
        <v>1</v>
      </c>
      <c r="G19" s="2"/>
    </row>
    <row r="20" spans="1:26" customHeight="1" ht="36" hidden="true" outlineLevel="1">
      <c r="A20" s="2" t="s">
        <v>27</v>
      </c>
      <c r="B20" s="3" t="s">
        <v>28</v>
      </c>
      <c r="C20" s="2"/>
      <c r="D20" s="2" t="s">
        <v>16</v>
      </c>
      <c r="E20" s="4">
        <f>1750.00*(1-Z1%)</f>
        <v>1750</v>
      </c>
      <c r="F20" s="2">
        <v>1</v>
      </c>
      <c r="G20" s="2"/>
    </row>
    <row r="21" spans="1:26" customHeight="1" ht="36" hidden="true" outlineLevel="1">
      <c r="A21" s="2" t="s">
        <v>29</v>
      </c>
      <c r="B21" s="3" t="s">
        <v>30</v>
      </c>
      <c r="C21" s="2"/>
      <c r="D21" s="2" t="s">
        <v>16</v>
      </c>
      <c r="E21" s="4">
        <f>1790.00*(1-Z1%)</f>
        <v>1790</v>
      </c>
      <c r="F21" s="2">
        <v>1</v>
      </c>
      <c r="G21" s="2"/>
    </row>
    <row r="22" spans="1:26" customHeight="1" ht="36" hidden="true" outlineLevel="1">
      <c r="A22" s="2" t="s">
        <v>31</v>
      </c>
      <c r="B22" s="3" t="s">
        <v>32</v>
      </c>
      <c r="C22" s="2"/>
      <c r="D22" s="2" t="s">
        <v>16</v>
      </c>
      <c r="E22" s="4">
        <f>750.00*(1-Z1%)</f>
        <v>750</v>
      </c>
      <c r="F22" s="2">
        <v>1</v>
      </c>
      <c r="G22" s="2"/>
    </row>
    <row r="23" spans="1:26" customHeight="1" ht="36" hidden="true" outlineLevel="1">
      <c r="A23" s="2" t="s">
        <v>33</v>
      </c>
      <c r="B23" s="3" t="s">
        <v>34</v>
      </c>
      <c r="C23" s="2"/>
      <c r="D23" s="2" t="s">
        <v>16</v>
      </c>
      <c r="E23" s="4">
        <f>990.00*(1-Z1%)</f>
        <v>990</v>
      </c>
      <c r="F23" s="2">
        <v>1</v>
      </c>
      <c r="G23" s="2"/>
    </row>
    <row r="24" spans="1:26" customHeight="1" ht="18" hidden="true" outlineLevel="1">
      <c r="A24" s="2" t="s">
        <v>35</v>
      </c>
      <c r="B24" s="3" t="s">
        <v>36</v>
      </c>
      <c r="C24" s="2"/>
      <c r="D24" s="2" t="s">
        <v>16</v>
      </c>
      <c r="E24" s="4">
        <f>1050.00*(1-Z1%)</f>
        <v>1050</v>
      </c>
      <c r="F24" s="2">
        <v>1</v>
      </c>
      <c r="G24" s="2"/>
    </row>
    <row r="25" spans="1:26" customHeight="1" ht="18" hidden="true" outlineLevel="1">
      <c r="A25" s="2" t="s">
        <v>37</v>
      </c>
      <c r="B25" s="3" t="s">
        <v>38</v>
      </c>
      <c r="C25" s="2"/>
      <c r="D25" s="2" t="s">
        <v>16</v>
      </c>
      <c r="E25" s="4">
        <f>990.00*(1-Z1%)</f>
        <v>990</v>
      </c>
      <c r="F25" s="2">
        <v>1</v>
      </c>
      <c r="G25" s="2"/>
    </row>
    <row r="26" spans="1:26" customHeight="1" ht="36" hidden="true" outlineLevel="1">
      <c r="A26" s="2" t="s">
        <v>39</v>
      </c>
      <c r="B26" s="3" t="s">
        <v>40</v>
      </c>
      <c r="C26" s="2"/>
      <c r="D26" s="2" t="s">
        <v>16</v>
      </c>
      <c r="E26" s="4">
        <f>550.00*(1-Z1%)</f>
        <v>550</v>
      </c>
      <c r="F26" s="2">
        <v>1</v>
      </c>
      <c r="G26" s="2"/>
    </row>
    <row r="27" spans="1:26" customHeight="1" ht="36" hidden="true" outlineLevel="1">
      <c r="A27" s="2" t="s">
        <v>41</v>
      </c>
      <c r="B27" s="3" t="s">
        <v>42</v>
      </c>
      <c r="C27" s="2"/>
      <c r="D27" s="2" t="s">
        <v>16</v>
      </c>
      <c r="E27" s="4">
        <f>670.00*(1-Z1%)</f>
        <v>670</v>
      </c>
      <c r="F27" s="2">
        <v>1</v>
      </c>
      <c r="G27" s="2"/>
    </row>
    <row r="28" spans="1:26" customHeight="1" ht="36" hidden="true" outlineLevel="1">
      <c r="A28" s="2" t="s">
        <v>43</v>
      </c>
      <c r="B28" s="3" t="s">
        <v>44</v>
      </c>
      <c r="C28" s="2"/>
      <c r="D28" s="2" t="s">
        <v>16</v>
      </c>
      <c r="E28" s="4">
        <f>390.00*(1-Z1%)</f>
        <v>390</v>
      </c>
      <c r="F28" s="2">
        <v>1</v>
      </c>
      <c r="G28" s="2"/>
    </row>
    <row r="29" spans="1:26" customHeight="1" ht="36" hidden="true" outlineLevel="1">
      <c r="A29" s="2" t="s">
        <v>45</v>
      </c>
      <c r="B29" s="3" t="s">
        <v>46</v>
      </c>
      <c r="C29" s="2"/>
      <c r="D29" s="2" t="s">
        <v>16</v>
      </c>
      <c r="E29" s="4">
        <f>650.00*(1-Z1%)</f>
        <v>650</v>
      </c>
      <c r="F29" s="2">
        <v>1</v>
      </c>
      <c r="G29" s="2"/>
    </row>
    <row r="30" spans="1:26" customHeight="1" ht="36" hidden="true" outlineLevel="1">
      <c r="A30" s="2" t="s">
        <v>47</v>
      </c>
      <c r="B30" s="3" t="s">
        <v>48</v>
      </c>
      <c r="C30" s="2"/>
      <c r="D30" s="2" t="s">
        <v>16</v>
      </c>
      <c r="E30" s="4">
        <f>150.00*(1-Z1%)</f>
        <v>150</v>
      </c>
      <c r="F30" s="2">
        <v>1</v>
      </c>
      <c r="G30" s="2"/>
    </row>
    <row r="31" spans="1:26" customHeight="1" ht="18" hidden="true" outlineLevel="1">
      <c r="A31" s="2" t="s">
        <v>49</v>
      </c>
      <c r="B31" s="3" t="s">
        <v>50</v>
      </c>
      <c r="C31" s="2"/>
      <c r="D31" s="2" t="s">
        <v>16</v>
      </c>
      <c r="E31" s="4">
        <f>250.00*(1-Z1%)</f>
        <v>250</v>
      </c>
      <c r="F31" s="2">
        <v>2</v>
      </c>
      <c r="G31" s="2"/>
    </row>
    <row r="32" spans="1:26" customHeight="1" ht="18" hidden="true" outlineLevel="1">
      <c r="A32" s="2" t="s">
        <v>51</v>
      </c>
      <c r="B32" s="3" t="s">
        <v>52</v>
      </c>
      <c r="C32" s="2"/>
      <c r="D32" s="2" t="s">
        <v>16</v>
      </c>
      <c r="E32" s="4">
        <f>250.00*(1-Z1%)</f>
        <v>250</v>
      </c>
      <c r="F32" s="2">
        <v>3</v>
      </c>
      <c r="G32" s="2"/>
    </row>
    <row r="33" spans="1:26" customHeight="1" ht="36" hidden="true" outlineLevel="1">
      <c r="A33" s="2" t="s">
        <v>53</v>
      </c>
      <c r="B33" s="3" t="s">
        <v>54</v>
      </c>
      <c r="C33" s="2"/>
      <c r="D33" s="2" t="s">
        <v>16</v>
      </c>
      <c r="E33" s="4">
        <f>150.00*(1-Z1%)</f>
        <v>150</v>
      </c>
      <c r="F33" s="2">
        <v>2</v>
      </c>
      <c r="G33" s="2"/>
    </row>
    <row r="34" spans="1:26" customHeight="1" ht="18" hidden="true" outlineLevel="1">
      <c r="A34" s="2" t="s">
        <v>55</v>
      </c>
      <c r="B34" s="3" t="s">
        <v>56</v>
      </c>
      <c r="C34" s="2"/>
      <c r="D34" s="2" t="s">
        <v>16</v>
      </c>
      <c r="E34" s="4">
        <f>350.00*(1-Z1%)</f>
        <v>350</v>
      </c>
      <c r="F34" s="2">
        <v>1</v>
      </c>
      <c r="G34" s="2"/>
    </row>
    <row r="35" spans="1:26" customHeight="1" ht="18" hidden="true" outlineLevel="1">
      <c r="A35" s="2" t="s">
        <v>57</v>
      </c>
      <c r="B35" s="3" t="s">
        <v>58</v>
      </c>
      <c r="C35" s="2"/>
      <c r="D35" s="2" t="s">
        <v>16</v>
      </c>
      <c r="E35" s="4">
        <f>1100.00*(1-Z1%)</f>
        <v>1100</v>
      </c>
      <c r="F35" s="2">
        <v>1</v>
      </c>
      <c r="G35" s="2"/>
    </row>
    <row r="36" spans="1:26" customHeight="1" ht="36" hidden="true" outlineLevel="1">
      <c r="A36" s="2" t="s">
        <v>59</v>
      </c>
      <c r="B36" s="3" t="s">
        <v>60</v>
      </c>
      <c r="C36" s="2"/>
      <c r="D36" s="2" t="s">
        <v>16</v>
      </c>
      <c r="E36" s="4">
        <f>350.00*(1-Z1%)</f>
        <v>350</v>
      </c>
      <c r="F36" s="2">
        <v>1</v>
      </c>
      <c r="G36" s="2"/>
    </row>
    <row r="37" spans="1:26" customHeight="1" ht="35">
      <c r="A37" s="1" t="s">
        <v>61</v>
      </c>
      <c r="B37" s="1"/>
      <c r="C37" s="1"/>
      <c r="D37" s="1"/>
      <c r="E37" s="1"/>
      <c r="F37" s="1"/>
      <c r="G37" s="1"/>
    </row>
    <row r="38" spans="1:26" customHeight="1" ht="35" hidden="true" outlineLevel="2">
      <c r="A38" s="5" t="s">
        <v>62</v>
      </c>
      <c r="B38" s="5"/>
      <c r="C38" s="5"/>
      <c r="D38" s="5"/>
      <c r="E38" s="5"/>
      <c r="F38" s="5"/>
      <c r="G38" s="5"/>
    </row>
    <row r="39" spans="1:26" customHeight="1" ht="35" hidden="true" outlineLevel="3">
      <c r="A39" s="5" t="s">
        <v>63</v>
      </c>
      <c r="B39" s="5"/>
      <c r="C39" s="5"/>
      <c r="D39" s="5"/>
      <c r="E39" s="5"/>
      <c r="F39" s="5"/>
      <c r="G39" s="5"/>
    </row>
    <row r="40" spans="1:26" customHeight="1" ht="35" hidden="true" outlineLevel="4">
      <c r="A40" s="5" t="s">
        <v>64</v>
      </c>
      <c r="B40" s="5"/>
      <c r="C40" s="5"/>
      <c r="D40" s="5"/>
      <c r="E40" s="5"/>
      <c r="F40" s="5"/>
      <c r="G40" s="5"/>
    </row>
    <row r="41" spans="1:26" customHeight="1" ht="35" hidden="true" outlineLevel="5">
      <c r="A41" s="5" t="s">
        <v>64</v>
      </c>
      <c r="B41" s="5"/>
      <c r="C41" s="5"/>
      <c r="D41" s="5"/>
      <c r="E41" s="5"/>
      <c r="F41" s="5"/>
      <c r="G41" s="5"/>
    </row>
    <row r="42" spans="1:26" customHeight="1" ht="18" hidden="true" outlineLevel="5">
      <c r="A42" s="2" t="s">
        <v>65</v>
      </c>
      <c r="B42" s="3" t="s">
        <v>66</v>
      </c>
      <c r="C42" s="2"/>
      <c r="D42" s="2" t="s">
        <v>16</v>
      </c>
      <c r="E42" s="4">
        <f>1490.00*(1-Z1%)</f>
        <v>1490</v>
      </c>
      <c r="F42" s="2">
        <v>1</v>
      </c>
      <c r="G42" s="2"/>
    </row>
    <row r="43" spans="1:26" customHeight="1" ht="36" hidden="true" outlineLevel="5">
      <c r="A43" s="2" t="s">
        <v>67</v>
      </c>
      <c r="B43" s="3" t="s">
        <v>68</v>
      </c>
      <c r="C43" s="2"/>
      <c r="D43" s="2" t="s">
        <v>16</v>
      </c>
      <c r="E43" s="4">
        <f>2690.00*(1-Z1%)</f>
        <v>2690</v>
      </c>
      <c r="F43" s="2">
        <v>1</v>
      </c>
      <c r="G43" s="2"/>
    </row>
    <row r="44" spans="1:26" customHeight="1" ht="18" hidden="true" outlineLevel="5">
      <c r="A44" s="2" t="s">
        <v>69</v>
      </c>
      <c r="B44" s="3" t="s">
        <v>70</v>
      </c>
      <c r="C44" s="2"/>
      <c r="D44" s="2" t="s">
        <v>16</v>
      </c>
      <c r="E44" s="4">
        <f>3490.00*(1-Z1%)</f>
        <v>3490</v>
      </c>
      <c r="F44" s="2">
        <v>1</v>
      </c>
      <c r="G44" s="2"/>
    </row>
    <row r="45" spans="1:26" customHeight="1" ht="18" hidden="true" outlineLevel="5">
      <c r="A45" s="2" t="s">
        <v>71</v>
      </c>
      <c r="B45" s="3" t="s">
        <v>72</v>
      </c>
      <c r="C45" s="2"/>
      <c r="D45" s="2" t="s">
        <v>16</v>
      </c>
      <c r="E45" s="4">
        <f>2690.00*(1-Z1%)</f>
        <v>2690</v>
      </c>
      <c r="F45" s="2">
        <v>1</v>
      </c>
      <c r="G45" s="2"/>
    </row>
    <row r="46" spans="1:26" customHeight="1" ht="18" hidden="true" outlineLevel="5">
      <c r="A46" s="2" t="s">
        <v>73</v>
      </c>
      <c r="B46" s="3" t="s">
        <v>74</v>
      </c>
      <c r="C46" s="2"/>
      <c r="D46" s="2" t="s">
        <v>16</v>
      </c>
      <c r="E46" s="4">
        <f>1490.00*(1-Z1%)</f>
        <v>1490</v>
      </c>
      <c r="F46" s="2">
        <v>1</v>
      </c>
      <c r="G46" s="2"/>
    </row>
    <row r="47" spans="1:26" customHeight="1" ht="18" hidden="true" outlineLevel="5">
      <c r="A47" s="2" t="s">
        <v>75</v>
      </c>
      <c r="B47" s="3" t="s">
        <v>76</v>
      </c>
      <c r="C47" s="2"/>
      <c r="D47" s="2" t="s">
        <v>16</v>
      </c>
      <c r="E47" s="4">
        <f>2590.00*(1-Z1%)</f>
        <v>2590</v>
      </c>
      <c r="F47" s="2">
        <v>1</v>
      </c>
      <c r="G47" s="2"/>
    </row>
    <row r="48" spans="1:26" customHeight="1" ht="18" hidden="true" outlineLevel="5">
      <c r="A48" s="2" t="s">
        <v>77</v>
      </c>
      <c r="B48" s="3" t="s">
        <v>78</v>
      </c>
      <c r="C48" s="2"/>
      <c r="D48" s="2" t="s">
        <v>16</v>
      </c>
      <c r="E48" s="4">
        <f>3690.00*(1-Z1%)</f>
        <v>3690</v>
      </c>
      <c r="F48" s="2">
        <v>1</v>
      </c>
      <c r="G48" s="2"/>
    </row>
    <row r="49" spans="1:26" customHeight="1" ht="18" hidden="true" outlineLevel="5">
      <c r="A49" s="2" t="s">
        <v>79</v>
      </c>
      <c r="B49" s="3" t="s">
        <v>80</v>
      </c>
      <c r="C49" s="2"/>
      <c r="D49" s="2" t="s">
        <v>16</v>
      </c>
      <c r="E49" s="4">
        <f>2490.00*(1-Z1%)</f>
        <v>2490</v>
      </c>
      <c r="F49" s="2">
        <v>1</v>
      </c>
      <c r="G49" s="2"/>
    </row>
    <row r="50" spans="1:26" customHeight="1" ht="18" hidden="true" outlineLevel="5">
      <c r="A50" s="2" t="s">
        <v>81</v>
      </c>
      <c r="B50" s="3" t="s">
        <v>82</v>
      </c>
      <c r="C50" s="2"/>
      <c r="D50" s="2" t="s">
        <v>16</v>
      </c>
      <c r="E50" s="4">
        <f>3150.00*(1-Z1%)</f>
        <v>3150</v>
      </c>
      <c r="F50" s="2">
        <v>1</v>
      </c>
      <c r="G50" s="2"/>
    </row>
    <row r="51" spans="1:26" customHeight="1" ht="36" hidden="true" outlineLevel="5">
      <c r="A51" s="2" t="s">
        <v>83</v>
      </c>
      <c r="B51" s="3" t="s">
        <v>84</v>
      </c>
      <c r="C51" s="2"/>
      <c r="D51" s="2" t="s">
        <v>16</v>
      </c>
      <c r="E51" s="4">
        <f>1490.00*(1-Z1%)</f>
        <v>1490</v>
      </c>
      <c r="F51" s="2">
        <v>1</v>
      </c>
      <c r="G51" s="2"/>
    </row>
    <row r="52" spans="1:26" customHeight="1" ht="18" hidden="true" outlineLevel="5">
      <c r="A52" s="2" t="s">
        <v>85</v>
      </c>
      <c r="B52" s="3" t="s">
        <v>86</v>
      </c>
      <c r="C52" s="2"/>
      <c r="D52" s="2" t="s">
        <v>16</v>
      </c>
      <c r="E52" s="4">
        <f>1490.00*(1-Z1%)</f>
        <v>1490</v>
      </c>
      <c r="F52" s="2">
        <v>1</v>
      </c>
      <c r="G52" s="2"/>
    </row>
    <row r="53" spans="1:26" customHeight="1" ht="18" hidden="true" outlineLevel="5">
      <c r="A53" s="2" t="s">
        <v>87</v>
      </c>
      <c r="B53" s="3" t="s">
        <v>88</v>
      </c>
      <c r="C53" s="2"/>
      <c r="D53" s="2" t="s">
        <v>16</v>
      </c>
      <c r="E53" s="4">
        <f>1490.00*(1-Z1%)</f>
        <v>1490</v>
      </c>
      <c r="F53" s="2">
        <v>1</v>
      </c>
      <c r="G53" s="2"/>
    </row>
    <row r="54" spans="1:26" customHeight="1" ht="18" hidden="true" outlineLevel="5">
      <c r="A54" s="2" t="s">
        <v>89</v>
      </c>
      <c r="B54" s="3" t="s">
        <v>90</v>
      </c>
      <c r="C54" s="2"/>
      <c r="D54" s="2" t="s">
        <v>16</v>
      </c>
      <c r="E54" s="4">
        <f>5990.00*(1-Z1%)</f>
        <v>5990</v>
      </c>
      <c r="F54" s="2">
        <v>1</v>
      </c>
      <c r="G54" s="2"/>
    </row>
    <row r="55" spans="1:26" customHeight="1" ht="18" hidden="true" outlineLevel="5">
      <c r="A55" s="2" t="s">
        <v>91</v>
      </c>
      <c r="B55" s="3" t="s">
        <v>92</v>
      </c>
      <c r="C55" s="2"/>
      <c r="D55" s="2" t="s">
        <v>16</v>
      </c>
      <c r="E55" s="4">
        <f>3590.00*(1-Z1%)</f>
        <v>3590</v>
      </c>
      <c r="F55" s="2">
        <v>1</v>
      </c>
      <c r="G55" s="2"/>
    </row>
    <row r="56" spans="1:26" customHeight="1" ht="18" hidden="true" outlineLevel="5">
      <c r="A56" s="2" t="s">
        <v>93</v>
      </c>
      <c r="B56" s="3" t="s">
        <v>94</v>
      </c>
      <c r="C56" s="2"/>
      <c r="D56" s="2" t="s">
        <v>16</v>
      </c>
      <c r="E56" s="4">
        <f>3290.00*(1-Z1%)</f>
        <v>3290</v>
      </c>
      <c r="F56" s="2">
        <v>1</v>
      </c>
      <c r="G56" s="2"/>
    </row>
    <row r="57" spans="1:26" customHeight="1" ht="18" hidden="true" outlineLevel="5">
      <c r="A57" s="2" t="s">
        <v>95</v>
      </c>
      <c r="B57" s="3" t="s">
        <v>96</v>
      </c>
      <c r="C57" s="2"/>
      <c r="D57" s="2" t="s">
        <v>16</v>
      </c>
      <c r="E57" s="4">
        <f>5950.00*(1-Z1%)</f>
        <v>5950</v>
      </c>
      <c r="F57" s="2">
        <v>1</v>
      </c>
      <c r="G57" s="2"/>
    </row>
    <row r="58" spans="1:26" customHeight="1" ht="18" hidden="true" outlineLevel="5">
      <c r="A58" s="2" t="s">
        <v>97</v>
      </c>
      <c r="B58" s="3" t="s">
        <v>98</v>
      </c>
      <c r="C58" s="2"/>
      <c r="D58" s="2" t="s">
        <v>16</v>
      </c>
      <c r="E58" s="4">
        <f>5450.00*(1-Z1%)</f>
        <v>5450</v>
      </c>
      <c r="F58" s="2">
        <v>1</v>
      </c>
      <c r="G58" s="2"/>
    </row>
    <row r="59" spans="1:26" customHeight="1" ht="18" hidden="true" outlineLevel="5">
      <c r="A59" s="2" t="s">
        <v>99</v>
      </c>
      <c r="B59" s="3" t="s">
        <v>100</v>
      </c>
      <c r="C59" s="2"/>
      <c r="D59" s="2" t="s">
        <v>16</v>
      </c>
      <c r="E59" s="4">
        <f>3350.00*(1-Z1%)</f>
        <v>3350</v>
      </c>
      <c r="F59" s="2">
        <v>1</v>
      </c>
      <c r="G59" s="2"/>
    </row>
    <row r="60" spans="1:26" customHeight="1" ht="35" hidden="true" outlineLevel="5">
      <c r="A60" s="5" t="s">
        <v>101</v>
      </c>
      <c r="B60" s="5"/>
      <c r="C60" s="5"/>
      <c r="D60" s="5"/>
      <c r="E60" s="5"/>
      <c r="F60" s="5"/>
      <c r="G60" s="5"/>
    </row>
    <row r="61" spans="1:26" customHeight="1" ht="18" hidden="true" outlineLevel="5">
      <c r="A61" s="2" t="s">
        <v>102</v>
      </c>
      <c r="B61" s="3" t="s">
        <v>103</v>
      </c>
      <c r="C61" s="2"/>
      <c r="D61" s="2" t="s">
        <v>16</v>
      </c>
      <c r="E61" s="4">
        <f>3490.00*(1-Z1%)</f>
        <v>3490</v>
      </c>
      <c r="F61" s="2">
        <v>1</v>
      </c>
      <c r="G61" s="2"/>
    </row>
    <row r="62" spans="1:26" customHeight="1" ht="18" hidden="true" outlineLevel="5">
      <c r="A62" s="2" t="s">
        <v>104</v>
      </c>
      <c r="B62" s="3" t="s">
        <v>105</v>
      </c>
      <c r="C62" s="2"/>
      <c r="D62" s="2" t="s">
        <v>16</v>
      </c>
      <c r="E62" s="4">
        <f>2990.00*(1-Z1%)</f>
        <v>2990</v>
      </c>
      <c r="F62" s="2">
        <v>1</v>
      </c>
      <c r="G62" s="2"/>
    </row>
    <row r="63" spans="1:26" customHeight="1" ht="18" hidden="true" outlineLevel="5">
      <c r="A63" s="2" t="s">
        <v>106</v>
      </c>
      <c r="B63" s="3" t="s">
        <v>107</v>
      </c>
      <c r="C63" s="2"/>
      <c r="D63" s="2" t="s">
        <v>16</v>
      </c>
      <c r="E63" s="4">
        <f>3390.00*(1-Z1%)</f>
        <v>3390</v>
      </c>
      <c r="F63" s="2">
        <v>1</v>
      </c>
      <c r="G63" s="2"/>
    </row>
    <row r="64" spans="1:26" customHeight="1" ht="18" hidden="true" outlineLevel="5">
      <c r="A64" s="2" t="s">
        <v>108</v>
      </c>
      <c r="B64" s="3" t="s">
        <v>109</v>
      </c>
      <c r="C64" s="2"/>
      <c r="D64" s="2" t="s">
        <v>16</v>
      </c>
      <c r="E64" s="4">
        <f>1750.00*(1-Z1%)</f>
        <v>1750</v>
      </c>
      <c r="F64" s="2">
        <v>1</v>
      </c>
      <c r="G64" s="2"/>
    </row>
    <row r="65" spans="1:26" customHeight="1" ht="18" hidden="true" outlineLevel="5">
      <c r="A65" s="2" t="s">
        <v>110</v>
      </c>
      <c r="B65" s="3" t="s">
        <v>111</v>
      </c>
      <c r="C65" s="2"/>
      <c r="D65" s="2" t="s">
        <v>16</v>
      </c>
      <c r="E65" s="4">
        <f>3690.00*(1-Z1%)</f>
        <v>3690</v>
      </c>
      <c r="F65" s="2">
        <v>1</v>
      </c>
      <c r="G65" s="2"/>
    </row>
    <row r="66" spans="1:26" customHeight="1" ht="18" hidden="true" outlineLevel="5">
      <c r="A66" s="2" t="s">
        <v>112</v>
      </c>
      <c r="B66" s="3" t="s">
        <v>113</v>
      </c>
      <c r="C66" s="2"/>
      <c r="D66" s="2" t="s">
        <v>16</v>
      </c>
      <c r="E66" s="4">
        <f>1490.00*(1-Z1%)</f>
        <v>1490</v>
      </c>
      <c r="F66" s="2">
        <v>1</v>
      </c>
      <c r="G66" s="2"/>
    </row>
    <row r="67" spans="1:26" customHeight="1" ht="18" hidden="true" outlineLevel="5">
      <c r="A67" s="2" t="s">
        <v>114</v>
      </c>
      <c r="B67" s="3" t="s">
        <v>115</v>
      </c>
      <c r="C67" s="2"/>
      <c r="D67" s="2" t="s">
        <v>16</v>
      </c>
      <c r="E67" s="4">
        <f>2490.00*(1-Z1%)</f>
        <v>2490</v>
      </c>
      <c r="F67" s="2">
        <v>1</v>
      </c>
      <c r="G67" s="2"/>
    </row>
    <row r="68" spans="1:26" customHeight="1" ht="18" hidden="true" outlineLevel="5">
      <c r="A68" s="2" t="s">
        <v>116</v>
      </c>
      <c r="B68" s="3" t="s">
        <v>117</v>
      </c>
      <c r="C68" s="2"/>
      <c r="D68" s="2" t="s">
        <v>16</v>
      </c>
      <c r="E68" s="4">
        <f>3250.00*(1-Z1%)</f>
        <v>3250</v>
      </c>
      <c r="F68" s="2">
        <v>1</v>
      </c>
      <c r="G68" s="2"/>
    </row>
    <row r="69" spans="1:26" customHeight="1" ht="18" hidden="true" outlineLevel="5">
      <c r="A69" s="2" t="s">
        <v>118</v>
      </c>
      <c r="B69" s="3" t="s">
        <v>119</v>
      </c>
      <c r="C69" s="2"/>
      <c r="D69" s="2" t="s">
        <v>16</v>
      </c>
      <c r="E69" s="4">
        <f>1990.00*(1-Z1%)</f>
        <v>1990</v>
      </c>
      <c r="F69" s="2">
        <v>1</v>
      </c>
      <c r="G69" s="2"/>
    </row>
    <row r="70" spans="1:26" customHeight="1" ht="18" hidden="true" outlineLevel="5">
      <c r="A70" s="2" t="s">
        <v>120</v>
      </c>
      <c r="B70" s="3" t="s">
        <v>121</v>
      </c>
      <c r="C70" s="2"/>
      <c r="D70" s="2" t="s">
        <v>16</v>
      </c>
      <c r="E70" s="4">
        <f>9750.00*(1-Z1%)</f>
        <v>9750</v>
      </c>
      <c r="F70" s="2">
        <v>1</v>
      </c>
      <c r="G70" s="2"/>
    </row>
    <row r="71" spans="1:26" customHeight="1" ht="35" hidden="true" outlineLevel="5">
      <c r="A71" s="5" t="s">
        <v>122</v>
      </c>
      <c r="B71" s="5"/>
      <c r="C71" s="5"/>
      <c r="D71" s="5"/>
      <c r="E71" s="5"/>
      <c r="F71" s="5"/>
      <c r="G71" s="5"/>
    </row>
    <row r="72" spans="1:26" customHeight="1" ht="36" hidden="true" outlineLevel="5">
      <c r="A72" s="2" t="s">
        <v>123</v>
      </c>
      <c r="B72" s="3" t="s">
        <v>124</v>
      </c>
      <c r="C72" s="2"/>
      <c r="D72" s="2" t="s">
        <v>16</v>
      </c>
      <c r="E72" s="4">
        <f>3690.00*(1-Z1%)</f>
        <v>3690</v>
      </c>
      <c r="F72" s="2">
        <v>1</v>
      </c>
      <c r="G72" s="2"/>
    </row>
    <row r="73" spans="1:26" customHeight="1" ht="36" hidden="true" outlineLevel="5">
      <c r="A73" s="2" t="s">
        <v>125</v>
      </c>
      <c r="B73" s="3" t="s">
        <v>126</v>
      </c>
      <c r="C73" s="2"/>
      <c r="D73" s="2" t="s">
        <v>16</v>
      </c>
      <c r="E73" s="4">
        <f>3550.00*(1-Z1%)</f>
        <v>3550</v>
      </c>
      <c r="F73" s="2">
        <v>1</v>
      </c>
      <c r="G73" s="2"/>
    </row>
    <row r="74" spans="1:26" customHeight="1" ht="18" hidden="true" outlineLevel="5">
      <c r="A74" s="2" t="s">
        <v>127</v>
      </c>
      <c r="B74" s="3" t="s">
        <v>128</v>
      </c>
      <c r="C74" s="2"/>
      <c r="D74" s="2" t="s">
        <v>16</v>
      </c>
      <c r="E74" s="4">
        <f>3490.00*(1-Z1%)</f>
        <v>3490</v>
      </c>
      <c r="F74" s="2">
        <v>1</v>
      </c>
      <c r="G74" s="2"/>
    </row>
    <row r="75" spans="1:26" customHeight="1" ht="18" hidden="true" outlineLevel="5">
      <c r="A75" s="2" t="s">
        <v>129</v>
      </c>
      <c r="B75" s="3" t="s">
        <v>130</v>
      </c>
      <c r="C75" s="2"/>
      <c r="D75" s="2" t="s">
        <v>16</v>
      </c>
      <c r="E75" s="4">
        <f>3550.00*(1-Z1%)</f>
        <v>3550</v>
      </c>
      <c r="F75" s="2">
        <v>1</v>
      </c>
      <c r="G75" s="2"/>
    </row>
    <row r="76" spans="1:26" customHeight="1" ht="18" hidden="true" outlineLevel="5">
      <c r="A76" s="2" t="s">
        <v>131</v>
      </c>
      <c r="B76" s="3" t="s">
        <v>132</v>
      </c>
      <c r="C76" s="2"/>
      <c r="D76" s="2" t="s">
        <v>16</v>
      </c>
      <c r="E76" s="4">
        <f>3990.00*(1-Z1%)</f>
        <v>3990</v>
      </c>
      <c r="F76" s="2">
        <v>1</v>
      </c>
      <c r="G76" s="2"/>
    </row>
    <row r="77" spans="1:26" customHeight="1" ht="18" hidden="true" outlineLevel="5">
      <c r="A77" s="2" t="s">
        <v>133</v>
      </c>
      <c r="B77" s="3" t="s">
        <v>134</v>
      </c>
      <c r="C77" s="2"/>
      <c r="D77" s="2" t="s">
        <v>16</v>
      </c>
      <c r="E77" s="4">
        <f>3290.00*(1-Z1%)</f>
        <v>3290</v>
      </c>
      <c r="F77" s="2">
        <v>1</v>
      </c>
      <c r="G77" s="2"/>
    </row>
    <row r="78" spans="1:26" customHeight="1" ht="18" hidden="true" outlineLevel="5">
      <c r="A78" s="2" t="s">
        <v>135</v>
      </c>
      <c r="B78" s="3" t="s">
        <v>136</v>
      </c>
      <c r="C78" s="2"/>
      <c r="D78" s="2" t="s">
        <v>16</v>
      </c>
      <c r="E78" s="4">
        <f>4150.00*(1-Z1%)</f>
        <v>4150</v>
      </c>
      <c r="F78" s="2">
        <v>1</v>
      </c>
      <c r="G78" s="2"/>
    </row>
    <row r="79" spans="1:26" customHeight="1" ht="18" hidden="true" outlineLevel="5">
      <c r="A79" s="2" t="s">
        <v>137</v>
      </c>
      <c r="B79" s="3" t="s">
        <v>138</v>
      </c>
      <c r="C79" s="2"/>
      <c r="D79" s="2" t="s">
        <v>16</v>
      </c>
      <c r="E79" s="4">
        <f>3490.00*(1-Z1%)</f>
        <v>3490</v>
      </c>
      <c r="F79" s="2">
        <v>1</v>
      </c>
      <c r="G79" s="2"/>
    </row>
    <row r="80" spans="1:26" customHeight="1" ht="35" hidden="true" outlineLevel="4">
      <c r="A80" s="5" t="s">
        <v>139</v>
      </c>
      <c r="B80" s="5"/>
      <c r="C80" s="5"/>
      <c r="D80" s="5"/>
      <c r="E80" s="5"/>
      <c r="F80" s="5"/>
      <c r="G80" s="5"/>
    </row>
    <row r="81" spans="1:26" customHeight="1" ht="36" hidden="true" outlineLevel="4">
      <c r="A81" s="2" t="s">
        <v>140</v>
      </c>
      <c r="B81" s="3" t="s">
        <v>141</v>
      </c>
      <c r="C81" s="2"/>
      <c r="D81" s="2" t="s">
        <v>16</v>
      </c>
      <c r="E81" s="4">
        <f>360.00*(1-Z1%)</f>
        <v>360</v>
      </c>
      <c r="F81" s="2">
        <v>1</v>
      </c>
      <c r="G81" s="2"/>
    </row>
    <row r="82" spans="1:26" customHeight="1" ht="36" hidden="true" outlineLevel="4">
      <c r="A82" s="2" t="s">
        <v>142</v>
      </c>
      <c r="B82" s="3" t="s">
        <v>143</v>
      </c>
      <c r="C82" s="2"/>
      <c r="D82" s="2" t="s">
        <v>16</v>
      </c>
      <c r="E82" s="4">
        <f>100.00*(1-Z1%)</f>
        <v>100</v>
      </c>
      <c r="F82" s="2">
        <v>1</v>
      </c>
      <c r="G82" s="2"/>
    </row>
    <row r="83" spans="1:26" customHeight="1" ht="36" hidden="true" outlineLevel="4">
      <c r="A83" s="2" t="s">
        <v>144</v>
      </c>
      <c r="B83" s="3" t="s">
        <v>145</v>
      </c>
      <c r="C83" s="2"/>
      <c r="D83" s="2" t="s">
        <v>16</v>
      </c>
      <c r="E83" s="4">
        <f>100.00*(1-Z1%)</f>
        <v>100</v>
      </c>
      <c r="F83" s="2">
        <v>1</v>
      </c>
      <c r="G83" s="2"/>
    </row>
    <row r="84" spans="1:26" customHeight="1" ht="36" hidden="true" outlineLevel="4">
      <c r="A84" s="2" t="s">
        <v>146</v>
      </c>
      <c r="B84" s="3" t="s">
        <v>147</v>
      </c>
      <c r="C84" s="2"/>
      <c r="D84" s="2" t="s">
        <v>16</v>
      </c>
      <c r="E84" s="4">
        <f>150.00*(1-Z1%)</f>
        <v>150</v>
      </c>
      <c r="F84" s="2">
        <v>1</v>
      </c>
      <c r="G84" s="2"/>
    </row>
    <row r="85" spans="1:26" customHeight="1" ht="36" hidden="true" outlineLevel="4">
      <c r="A85" s="2" t="s">
        <v>148</v>
      </c>
      <c r="B85" s="3" t="s">
        <v>149</v>
      </c>
      <c r="C85" s="2"/>
      <c r="D85" s="2" t="s">
        <v>16</v>
      </c>
      <c r="E85" s="4">
        <f>150.00*(1-Z1%)</f>
        <v>150</v>
      </c>
      <c r="F85" s="2">
        <v>5</v>
      </c>
      <c r="G85" s="2"/>
    </row>
    <row r="86" spans="1:26" customHeight="1" ht="36" hidden="true" outlineLevel="4">
      <c r="A86" s="2" t="s">
        <v>150</v>
      </c>
      <c r="B86" s="3" t="s">
        <v>151</v>
      </c>
      <c r="C86" s="2"/>
      <c r="D86" s="2" t="s">
        <v>16</v>
      </c>
      <c r="E86" s="4">
        <f>200.00*(1-Z1%)</f>
        <v>200</v>
      </c>
      <c r="F86" s="2">
        <v>1</v>
      </c>
      <c r="G86" s="2"/>
    </row>
    <row r="87" spans="1:26" customHeight="1" ht="36" hidden="true" outlineLevel="4">
      <c r="A87" s="2" t="s">
        <v>152</v>
      </c>
      <c r="B87" s="3" t="s">
        <v>153</v>
      </c>
      <c r="C87" s="2"/>
      <c r="D87" s="2" t="s">
        <v>16</v>
      </c>
      <c r="E87" s="4">
        <f>250.00*(1-Z1%)</f>
        <v>250</v>
      </c>
      <c r="F87" s="2">
        <v>1</v>
      </c>
      <c r="G87" s="2"/>
    </row>
    <row r="88" spans="1:26" customHeight="1" ht="36" hidden="true" outlineLevel="4">
      <c r="A88" s="2" t="s">
        <v>154</v>
      </c>
      <c r="B88" s="3" t="s">
        <v>155</v>
      </c>
      <c r="C88" s="2"/>
      <c r="D88" s="2" t="s">
        <v>16</v>
      </c>
      <c r="E88" s="4">
        <f>200.00*(1-Z1%)</f>
        <v>200</v>
      </c>
      <c r="F88" s="2">
        <v>1</v>
      </c>
      <c r="G88" s="2"/>
    </row>
    <row r="89" spans="1:26" customHeight="1" ht="36" hidden="true" outlineLevel="4">
      <c r="A89" s="2" t="s">
        <v>156</v>
      </c>
      <c r="B89" s="3" t="s">
        <v>157</v>
      </c>
      <c r="C89" s="2"/>
      <c r="D89" s="2" t="s">
        <v>16</v>
      </c>
      <c r="E89" s="4">
        <f>250.00*(1-Z1%)</f>
        <v>250</v>
      </c>
      <c r="F89" s="2">
        <v>1</v>
      </c>
      <c r="G89" s="2"/>
    </row>
    <row r="90" spans="1:26" customHeight="1" ht="36" hidden="true" outlineLevel="4">
      <c r="A90" s="2" t="s">
        <v>158</v>
      </c>
      <c r="B90" s="3" t="s">
        <v>159</v>
      </c>
      <c r="C90" s="2"/>
      <c r="D90" s="2" t="s">
        <v>16</v>
      </c>
      <c r="E90" s="4">
        <f>300.00*(1-Z1%)</f>
        <v>300</v>
      </c>
      <c r="F90" s="2">
        <v>3</v>
      </c>
      <c r="G90" s="2"/>
    </row>
    <row r="91" spans="1:26" customHeight="1" ht="36" hidden="true" outlineLevel="4">
      <c r="A91" s="2" t="s">
        <v>160</v>
      </c>
      <c r="B91" s="3" t="s">
        <v>161</v>
      </c>
      <c r="C91" s="2"/>
      <c r="D91" s="2" t="s">
        <v>16</v>
      </c>
      <c r="E91" s="4">
        <f>200.00*(1-Z1%)</f>
        <v>200</v>
      </c>
      <c r="F91" s="2">
        <v>2</v>
      </c>
      <c r="G91" s="2"/>
    </row>
    <row r="92" spans="1:26" customHeight="1" ht="36" hidden="true" outlineLevel="4">
      <c r="A92" s="2" t="s">
        <v>162</v>
      </c>
      <c r="B92" s="3" t="s">
        <v>163</v>
      </c>
      <c r="C92" s="2"/>
      <c r="D92" s="2" t="s">
        <v>16</v>
      </c>
      <c r="E92" s="4">
        <f>200.00*(1-Z1%)</f>
        <v>200</v>
      </c>
      <c r="F92" s="2">
        <v>1</v>
      </c>
      <c r="G92" s="2"/>
    </row>
    <row r="93" spans="1:26" customHeight="1" ht="36" hidden="true" outlineLevel="4">
      <c r="A93" s="2" t="s">
        <v>164</v>
      </c>
      <c r="B93" s="3" t="s">
        <v>165</v>
      </c>
      <c r="C93" s="2"/>
      <c r="D93" s="2" t="s">
        <v>16</v>
      </c>
      <c r="E93" s="4">
        <f>200.00*(1-Z1%)</f>
        <v>200</v>
      </c>
      <c r="F93" s="2">
        <v>1</v>
      </c>
      <c r="G93" s="2"/>
    </row>
    <row r="94" spans="1:26" customHeight="1" ht="35" hidden="true" outlineLevel="4">
      <c r="A94" s="5" t="s">
        <v>166</v>
      </c>
      <c r="B94" s="5"/>
      <c r="C94" s="5"/>
      <c r="D94" s="5"/>
      <c r="E94" s="5"/>
      <c r="F94" s="5"/>
      <c r="G94" s="5"/>
    </row>
    <row r="95" spans="1:26" customHeight="1" ht="36" hidden="true" outlineLevel="4">
      <c r="A95" s="2" t="s">
        <v>167</v>
      </c>
      <c r="B95" s="3" t="s">
        <v>168</v>
      </c>
      <c r="C95" s="2"/>
      <c r="D95" s="2" t="s">
        <v>16</v>
      </c>
      <c r="E95" s="4">
        <f>310.00*(1-Z1%)</f>
        <v>310</v>
      </c>
      <c r="F95" s="2">
        <v>1</v>
      </c>
      <c r="G95" s="2"/>
    </row>
    <row r="96" spans="1:26" customHeight="1" ht="36" hidden="true" outlineLevel="4">
      <c r="A96" s="2" t="s">
        <v>169</v>
      </c>
      <c r="B96" s="3" t="s">
        <v>170</v>
      </c>
      <c r="C96" s="2"/>
      <c r="D96" s="2" t="s">
        <v>16</v>
      </c>
      <c r="E96" s="4">
        <f>360.00*(1-Z1%)</f>
        <v>360</v>
      </c>
      <c r="F96" s="2">
        <v>1</v>
      </c>
      <c r="G96" s="2"/>
    </row>
    <row r="97" spans="1:26" customHeight="1" ht="36" hidden="true" outlineLevel="4">
      <c r="A97" s="2" t="s">
        <v>171</v>
      </c>
      <c r="B97" s="3" t="s">
        <v>172</v>
      </c>
      <c r="C97" s="2"/>
      <c r="D97" s="2" t="s">
        <v>16</v>
      </c>
      <c r="E97" s="4">
        <f>200.00*(1-Z1%)</f>
        <v>200</v>
      </c>
      <c r="F97" s="2">
        <v>1</v>
      </c>
      <c r="G97" s="2"/>
    </row>
    <row r="98" spans="1:26" customHeight="1" ht="36" hidden="true" outlineLevel="4">
      <c r="A98" s="2" t="s">
        <v>173</v>
      </c>
      <c r="B98" s="3" t="s">
        <v>174</v>
      </c>
      <c r="C98" s="2"/>
      <c r="D98" s="2" t="s">
        <v>16</v>
      </c>
      <c r="E98" s="4">
        <f>290.00*(1-Z1%)</f>
        <v>290</v>
      </c>
      <c r="F98" s="2">
        <v>2</v>
      </c>
      <c r="G98" s="2"/>
    </row>
    <row r="99" spans="1:26" customHeight="1" ht="36" hidden="true" outlineLevel="4">
      <c r="A99" s="2" t="s">
        <v>175</v>
      </c>
      <c r="B99" s="3" t="s">
        <v>176</v>
      </c>
      <c r="C99" s="2"/>
      <c r="D99" s="2" t="s">
        <v>16</v>
      </c>
      <c r="E99" s="4">
        <f>200.00*(1-Z1%)</f>
        <v>200</v>
      </c>
      <c r="F99" s="2">
        <v>2</v>
      </c>
      <c r="G99" s="2"/>
    </row>
    <row r="100" spans="1:26" customHeight="1" ht="35" hidden="true" outlineLevel="4">
      <c r="A100" s="5" t="s">
        <v>177</v>
      </c>
      <c r="B100" s="5"/>
      <c r="C100" s="5"/>
      <c r="D100" s="5"/>
      <c r="E100" s="5"/>
      <c r="F100" s="5"/>
      <c r="G100" s="5"/>
    </row>
    <row r="101" spans="1:26" customHeight="1" ht="36" hidden="true" outlineLevel="4">
      <c r="A101" s="2" t="s">
        <v>178</v>
      </c>
      <c r="B101" s="3" t="s">
        <v>179</v>
      </c>
      <c r="C101" s="2"/>
      <c r="D101" s="2" t="s">
        <v>16</v>
      </c>
      <c r="E101" s="4">
        <f>150.00*(1-Z1%)</f>
        <v>150</v>
      </c>
      <c r="F101" s="2">
        <v>2</v>
      </c>
      <c r="G101" s="2"/>
    </row>
    <row r="102" spans="1:26" customHeight="1" ht="36" hidden="true" outlineLevel="4">
      <c r="A102" s="2" t="s">
        <v>180</v>
      </c>
      <c r="B102" s="3" t="s">
        <v>181</v>
      </c>
      <c r="C102" s="2"/>
      <c r="D102" s="2" t="s">
        <v>16</v>
      </c>
      <c r="E102" s="4">
        <f>150.00*(1-Z1%)</f>
        <v>150</v>
      </c>
      <c r="F102" s="2">
        <v>2</v>
      </c>
      <c r="G102" s="2"/>
    </row>
    <row r="103" spans="1:26" customHeight="1" ht="36" hidden="true" outlineLevel="4">
      <c r="A103" s="2" t="s">
        <v>182</v>
      </c>
      <c r="B103" s="3" t="s">
        <v>183</v>
      </c>
      <c r="C103" s="2"/>
      <c r="D103" s="2" t="s">
        <v>16</v>
      </c>
      <c r="E103" s="4">
        <f>150.00*(1-Z1%)</f>
        <v>150</v>
      </c>
      <c r="F103" s="2">
        <v>3</v>
      </c>
      <c r="G103" s="2"/>
    </row>
    <row r="104" spans="1:26" customHeight="1" ht="18" hidden="true" outlineLevel="4">
      <c r="A104" s="2" t="s">
        <v>184</v>
      </c>
      <c r="B104" s="3" t="s">
        <v>185</v>
      </c>
      <c r="C104" s="2"/>
      <c r="D104" s="2" t="s">
        <v>16</v>
      </c>
      <c r="E104" s="4">
        <f>200.00*(1-Z1%)</f>
        <v>200</v>
      </c>
      <c r="F104" s="2">
        <v>2</v>
      </c>
      <c r="G104" s="2"/>
    </row>
    <row r="105" spans="1:26" customHeight="1" ht="36" hidden="true" outlineLevel="4">
      <c r="A105" s="2" t="s">
        <v>186</v>
      </c>
      <c r="B105" s="3" t="s">
        <v>187</v>
      </c>
      <c r="C105" s="2"/>
      <c r="D105" s="2" t="s">
        <v>16</v>
      </c>
      <c r="E105" s="4">
        <f>150.00*(1-Z1%)</f>
        <v>150</v>
      </c>
      <c r="F105" s="2">
        <v>3</v>
      </c>
      <c r="G105" s="2"/>
    </row>
    <row r="106" spans="1:26" customHeight="1" ht="36" hidden="true" outlineLevel="4">
      <c r="A106" s="2" t="s">
        <v>188</v>
      </c>
      <c r="B106" s="3" t="s">
        <v>189</v>
      </c>
      <c r="C106" s="2"/>
      <c r="D106" s="2" t="s">
        <v>16</v>
      </c>
      <c r="E106" s="4">
        <f>150.00*(1-Z1%)</f>
        <v>150</v>
      </c>
      <c r="F106" s="2">
        <v>1</v>
      </c>
      <c r="G106" s="2"/>
    </row>
    <row r="107" spans="1:26" customHeight="1" ht="36" hidden="true" outlineLevel="4">
      <c r="A107" s="2" t="s">
        <v>190</v>
      </c>
      <c r="B107" s="3" t="s">
        <v>191</v>
      </c>
      <c r="C107" s="2"/>
      <c r="D107" s="2" t="s">
        <v>16</v>
      </c>
      <c r="E107" s="4">
        <f>150.00*(1-Z1%)</f>
        <v>150</v>
      </c>
      <c r="F107" s="2">
        <v>1</v>
      </c>
      <c r="G107" s="2"/>
    </row>
    <row r="108" spans="1:26" customHeight="1" ht="36" hidden="true" outlineLevel="4">
      <c r="A108" s="2" t="s">
        <v>192</v>
      </c>
      <c r="B108" s="3" t="s">
        <v>193</v>
      </c>
      <c r="C108" s="2"/>
      <c r="D108" s="2" t="s">
        <v>16</v>
      </c>
      <c r="E108" s="4">
        <f>150.00*(1-Z1%)</f>
        <v>150</v>
      </c>
      <c r="F108" s="2">
        <v>1</v>
      </c>
      <c r="G108" s="2"/>
    </row>
    <row r="109" spans="1:26" customHeight="1" ht="36" hidden="true" outlineLevel="4">
      <c r="A109" s="2" t="s">
        <v>194</v>
      </c>
      <c r="B109" s="3" t="s">
        <v>195</v>
      </c>
      <c r="C109" s="2"/>
      <c r="D109" s="2" t="s">
        <v>16</v>
      </c>
      <c r="E109" s="4">
        <f>150.00*(1-Z1%)</f>
        <v>150</v>
      </c>
      <c r="F109" s="2">
        <v>8</v>
      </c>
      <c r="G109" s="2"/>
    </row>
    <row r="110" spans="1:26" customHeight="1" ht="36" hidden="true" outlineLevel="4">
      <c r="A110" s="2" t="s">
        <v>196</v>
      </c>
      <c r="B110" s="3" t="s">
        <v>197</v>
      </c>
      <c r="C110" s="2"/>
      <c r="D110" s="2" t="s">
        <v>16</v>
      </c>
      <c r="E110" s="4">
        <f>150.00*(1-Z1%)</f>
        <v>150</v>
      </c>
      <c r="F110" s="2">
        <v>1</v>
      </c>
      <c r="G110" s="2"/>
    </row>
    <row r="111" spans="1:26" customHeight="1" ht="36" hidden="true" outlineLevel="4">
      <c r="A111" s="2" t="s">
        <v>198</v>
      </c>
      <c r="B111" s="3" t="s">
        <v>199</v>
      </c>
      <c r="C111" s="2"/>
      <c r="D111" s="2" t="s">
        <v>16</v>
      </c>
      <c r="E111" s="4">
        <f>100.00*(1-Z1%)</f>
        <v>100</v>
      </c>
      <c r="F111" s="2">
        <v>2</v>
      </c>
      <c r="G111" s="2"/>
    </row>
    <row r="112" spans="1:26" customHeight="1" ht="35" hidden="true" outlineLevel="3">
      <c r="A112" s="5" t="s">
        <v>200</v>
      </c>
      <c r="B112" s="5"/>
      <c r="C112" s="5"/>
      <c r="D112" s="5"/>
      <c r="E112" s="5"/>
      <c r="F112" s="5"/>
      <c r="G112" s="5"/>
    </row>
    <row r="113" spans="1:26" customHeight="1" ht="35" hidden="true" outlineLevel="4">
      <c r="A113" s="5" t="s">
        <v>201</v>
      </c>
      <c r="B113" s="5"/>
      <c r="C113" s="5"/>
      <c r="D113" s="5"/>
      <c r="E113" s="5"/>
      <c r="F113" s="5"/>
      <c r="G113" s="5"/>
    </row>
    <row r="114" spans="1:26" customHeight="1" ht="35" hidden="true" outlineLevel="5">
      <c r="A114" s="5" t="s">
        <v>202</v>
      </c>
      <c r="B114" s="5"/>
      <c r="C114" s="5"/>
      <c r="D114" s="5"/>
      <c r="E114" s="5"/>
      <c r="F114" s="5"/>
      <c r="G114" s="5"/>
    </row>
    <row r="115" spans="1:26" customHeight="1" ht="36" hidden="true" outlineLevel="5">
      <c r="A115" s="2" t="s">
        <v>203</v>
      </c>
      <c r="B115" s="3" t="s">
        <v>204</v>
      </c>
      <c r="C115" s="2"/>
      <c r="D115" s="2" t="s">
        <v>16</v>
      </c>
      <c r="E115" s="4">
        <f>300.00*(1-Z1%)</f>
        <v>300</v>
      </c>
      <c r="F115" s="2">
        <v>1</v>
      </c>
      <c r="G115" s="2"/>
    </row>
    <row r="116" spans="1:26" customHeight="1" ht="36" hidden="true" outlineLevel="5">
      <c r="A116" s="2" t="s">
        <v>205</v>
      </c>
      <c r="B116" s="3" t="s">
        <v>206</v>
      </c>
      <c r="C116" s="2"/>
      <c r="D116" s="2" t="s">
        <v>16</v>
      </c>
      <c r="E116" s="4">
        <f>290.00*(1-Z1%)</f>
        <v>290</v>
      </c>
      <c r="F116" s="2">
        <v>1</v>
      </c>
      <c r="G116" s="2"/>
    </row>
    <row r="117" spans="1:26" customHeight="1" ht="18" hidden="true" outlineLevel="5">
      <c r="A117" s="2" t="s">
        <v>207</v>
      </c>
      <c r="B117" s="3" t="s">
        <v>208</v>
      </c>
      <c r="C117" s="2"/>
      <c r="D117" s="2" t="s">
        <v>16</v>
      </c>
      <c r="E117" s="4">
        <f>490.00*(1-Z1%)</f>
        <v>490</v>
      </c>
      <c r="F117" s="2">
        <v>1</v>
      </c>
      <c r="G117" s="2"/>
    </row>
    <row r="118" spans="1:26" customHeight="1" ht="35" hidden="true" outlineLevel="4">
      <c r="A118" s="5" t="s">
        <v>209</v>
      </c>
      <c r="B118" s="5"/>
      <c r="C118" s="5"/>
      <c r="D118" s="5"/>
      <c r="E118" s="5"/>
      <c r="F118" s="5"/>
      <c r="G118" s="5"/>
    </row>
    <row r="119" spans="1:26" customHeight="1" ht="36" hidden="true" outlineLevel="4">
      <c r="A119" s="2" t="s">
        <v>210</v>
      </c>
      <c r="B119" s="3" t="s">
        <v>211</v>
      </c>
      <c r="C119" s="2"/>
      <c r="D119" s="2" t="s">
        <v>16</v>
      </c>
      <c r="E119" s="4">
        <f>350.00*(1-Z1%)</f>
        <v>350</v>
      </c>
      <c r="F119" s="2">
        <v>2</v>
      </c>
      <c r="G119" s="2"/>
    </row>
    <row r="120" spans="1:26" customHeight="1" ht="36" hidden="true" outlineLevel="4">
      <c r="A120" s="2" t="s">
        <v>212</v>
      </c>
      <c r="B120" s="3" t="s">
        <v>213</v>
      </c>
      <c r="C120" s="2"/>
      <c r="D120" s="2" t="s">
        <v>16</v>
      </c>
      <c r="E120" s="4">
        <f>190.00*(1-Z1%)</f>
        <v>190</v>
      </c>
      <c r="F120" s="2">
        <v>2</v>
      </c>
      <c r="G120" s="2"/>
    </row>
    <row r="121" spans="1:26" customHeight="1" ht="36" hidden="true" outlineLevel="4">
      <c r="A121" s="2" t="s">
        <v>214</v>
      </c>
      <c r="B121" s="3" t="s">
        <v>215</v>
      </c>
      <c r="C121" s="2"/>
      <c r="D121" s="2" t="s">
        <v>16</v>
      </c>
      <c r="E121" s="4">
        <f>290.00*(1-Z1%)</f>
        <v>290</v>
      </c>
      <c r="F121" s="2">
        <v>1</v>
      </c>
      <c r="G121" s="2"/>
    </row>
    <row r="122" spans="1:26" customHeight="1" ht="36" hidden="true" outlineLevel="4">
      <c r="A122" s="2" t="s">
        <v>216</v>
      </c>
      <c r="B122" s="3" t="s">
        <v>217</v>
      </c>
      <c r="C122" s="2"/>
      <c r="D122" s="2" t="s">
        <v>16</v>
      </c>
      <c r="E122" s="4">
        <f>350.00*(1-Z1%)</f>
        <v>350</v>
      </c>
      <c r="F122" s="2">
        <v>1</v>
      </c>
      <c r="G122" s="2"/>
    </row>
    <row r="123" spans="1:26" customHeight="1" ht="36" hidden="true" outlineLevel="4">
      <c r="A123" s="2" t="s">
        <v>218</v>
      </c>
      <c r="B123" s="3" t="s">
        <v>219</v>
      </c>
      <c r="C123" s="2"/>
      <c r="D123" s="2" t="s">
        <v>16</v>
      </c>
      <c r="E123" s="4">
        <f>350.00*(1-Z1%)</f>
        <v>350</v>
      </c>
      <c r="F123" s="2">
        <v>1</v>
      </c>
      <c r="G123" s="2"/>
    </row>
    <row r="124" spans="1:26" customHeight="1" ht="35" hidden="true" outlineLevel="3">
      <c r="A124" s="5" t="s">
        <v>220</v>
      </c>
      <c r="B124" s="5"/>
      <c r="C124" s="5"/>
      <c r="D124" s="5"/>
      <c r="E124" s="5"/>
      <c r="F124" s="5"/>
      <c r="G124" s="5"/>
    </row>
    <row r="125" spans="1:26" customHeight="1" ht="35" hidden="true" outlineLevel="4">
      <c r="A125" s="5" t="s">
        <v>221</v>
      </c>
      <c r="B125" s="5"/>
      <c r="C125" s="5"/>
      <c r="D125" s="5"/>
      <c r="E125" s="5"/>
      <c r="F125" s="5"/>
      <c r="G125" s="5"/>
    </row>
    <row r="126" spans="1:26" customHeight="1" ht="18" hidden="true" outlineLevel="4">
      <c r="A126" s="2" t="s">
        <v>222</v>
      </c>
      <c r="B126" s="3" t="s">
        <v>223</v>
      </c>
      <c r="C126" s="2"/>
      <c r="D126" s="2" t="s">
        <v>16</v>
      </c>
      <c r="E126" s="4">
        <f>750.00*(1-Z1%)</f>
        <v>750</v>
      </c>
      <c r="F126" s="2">
        <v>1</v>
      </c>
      <c r="G126" s="2"/>
    </row>
    <row r="127" spans="1:26" customHeight="1" ht="36" hidden="true" outlineLevel="4">
      <c r="A127" s="2" t="s">
        <v>224</v>
      </c>
      <c r="B127" s="3" t="s">
        <v>225</v>
      </c>
      <c r="C127" s="2"/>
      <c r="D127" s="2" t="s">
        <v>16</v>
      </c>
      <c r="E127" s="4">
        <f>550.00*(1-Z1%)</f>
        <v>550</v>
      </c>
      <c r="F127" s="2">
        <v>1</v>
      </c>
      <c r="G127" s="2"/>
    </row>
    <row r="128" spans="1:26" customHeight="1" ht="18" hidden="true" outlineLevel="4">
      <c r="A128" s="2" t="s">
        <v>226</v>
      </c>
      <c r="B128" s="3" t="s">
        <v>227</v>
      </c>
      <c r="C128" s="2"/>
      <c r="D128" s="2" t="s">
        <v>16</v>
      </c>
      <c r="E128" s="4">
        <f>350.00*(1-Z1%)</f>
        <v>350</v>
      </c>
      <c r="F128" s="2">
        <v>1</v>
      </c>
      <c r="G128" s="2"/>
    </row>
    <row r="129" spans="1:26" customHeight="1" ht="18" hidden="true" outlineLevel="4">
      <c r="A129" s="2" t="s">
        <v>228</v>
      </c>
      <c r="B129" s="3" t="s">
        <v>229</v>
      </c>
      <c r="C129" s="2"/>
      <c r="D129" s="2" t="s">
        <v>16</v>
      </c>
      <c r="E129" s="4">
        <f>620.00*(1-Z1%)</f>
        <v>620</v>
      </c>
      <c r="F129" s="2">
        <v>1</v>
      </c>
      <c r="G129" s="2"/>
    </row>
    <row r="130" spans="1:26" customHeight="1" ht="36" hidden="true" outlineLevel="4">
      <c r="A130" s="2" t="s">
        <v>230</v>
      </c>
      <c r="B130" s="3" t="s">
        <v>231</v>
      </c>
      <c r="C130" s="2"/>
      <c r="D130" s="2" t="s">
        <v>16</v>
      </c>
      <c r="E130" s="4">
        <f>690.00*(1-Z1%)</f>
        <v>690</v>
      </c>
      <c r="F130" s="2">
        <v>1</v>
      </c>
      <c r="G130" s="2"/>
    </row>
    <row r="131" spans="1:26" customHeight="1" ht="18" hidden="true" outlineLevel="4">
      <c r="A131" s="2" t="s">
        <v>232</v>
      </c>
      <c r="B131" s="3" t="s">
        <v>233</v>
      </c>
      <c r="C131" s="2"/>
      <c r="D131" s="2" t="s">
        <v>16</v>
      </c>
      <c r="E131" s="4">
        <f>350.00*(1-Z1%)</f>
        <v>350</v>
      </c>
      <c r="F131" s="2">
        <v>1</v>
      </c>
      <c r="G131" s="2"/>
    </row>
    <row r="132" spans="1:26" customHeight="1" ht="18" hidden="true" outlineLevel="4">
      <c r="A132" s="2" t="s">
        <v>234</v>
      </c>
      <c r="B132" s="3" t="s">
        <v>235</v>
      </c>
      <c r="C132" s="2"/>
      <c r="D132" s="2" t="s">
        <v>16</v>
      </c>
      <c r="E132" s="4">
        <f>590.00*(1-Z1%)</f>
        <v>590</v>
      </c>
      <c r="F132" s="2">
        <v>1</v>
      </c>
      <c r="G132" s="2"/>
    </row>
    <row r="133" spans="1:26" customHeight="1" ht="18" hidden="true" outlineLevel="4">
      <c r="A133" s="2" t="s">
        <v>236</v>
      </c>
      <c r="B133" s="3" t="s">
        <v>237</v>
      </c>
      <c r="C133" s="2"/>
      <c r="D133" s="2" t="s">
        <v>16</v>
      </c>
      <c r="E133" s="4">
        <f>400.00*(1-Z1%)</f>
        <v>400</v>
      </c>
      <c r="F133" s="2">
        <v>1</v>
      </c>
      <c r="G133" s="2"/>
    </row>
    <row r="134" spans="1:26" customHeight="1" ht="18" hidden="true" outlineLevel="4">
      <c r="A134" s="2" t="s">
        <v>238</v>
      </c>
      <c r="B134" s="3" t="s">
        <v>239</v>
      </c>
      <c r="C134" s="2"/>
      <c r="D134" s="2" t="s">
        <v>16</v>
      </c>
      <c r="E134" s="4">
        <f>450.00*(1-Z1%)</f>
        <v>450</v>
      </c>
      <c r="F134" s="2">
        <v>2</v>
      </c>
      <c r="G134" s="2"/>
    </row>
    <row r="135" spans="1:26" customHeight="1" ht="18" hidden="true" outlineLevel="4">
      <c r="A135" s="2" t="s">
        <v>240</v>
      </c>
      <c r="B135" s="3" t="s">
        <v>241</v>
      </c>
      <c r="C135" s="2"/>
      <c r="D135" s="2" t="s">
        <v>16</v>
      </c>
      <c r="E135" s="4">
        <f>490.00*(1-Z1%)</f>
        <v>490</v>
      </c>
      <c r="F135" s="2">
        <v>1</v>
      </c>
      <c r="G135" s="2"/>
    </row>
    <row r="136" spans="1:26" customHeight="1" ht="18" hidden="true" outlineLevel="4">
      <c r="A136" s="2" t="s">
        <v>242</v>
      </c>
      <c r="B136" s="3" t="s">
        <v>243</v>
      </c>
      <c r="C136" s="2"/>
      <c r="D136" s="2" t="s">
        <v>16</v>
      </c>
      <c r="E136" s="4">
        <f>490.00*(1-Z1%)</f>
        <v>490</v>
      </c>
      <c r="F136" s="2">
        <v>1</v>
      </c>
      <c r="G136" s="2"/>
    </row>
    <row r="137" spans="1:26" customHeight="1" ht="18" hidden="true" outlineLevel="4">
      <c r="A137" s="2" t="s">
        <v>244</v>
      </c>
      <c r="B137" s="3" t="s">
        <v>245</v>
      </c>
      <c r="C137" s="2"/>
      <c r="D137" s="2" t="s">
        <v>16</v>
      </c>
      <c r="E137" s="4">
        <f>390.00*(1-Z1%)</f>
        <v>390</v>
      </c>
      <c r="F137" s="2">
        <v>1</v>
      </c>
      <c r="G137" s="2"/>
    </row>
    <row r="138" spans="1:26" customHeight="1" ht="18" hidden="true" outlineLevel="4">
      <c r="A138" s="2" t="s">
        <v>246</v>
      </c>
      <c r="B138" s="3" t="s">
        <v>247</v>
      </c>
      <c r="C138" s="2"/>
      <c r="D138" s="2" t="s">
        <v>16</v>
      </c>
      <c r="E138" s="4">
        <f>350.00*(1-Z1%)</f>
        <v>350</v>
      </c>
      <c r="F138" s="2">
        <v>4</v>
      </c>
      <c r="G138" s="2"/>
    </row>
    <row r="139" spans="1:26" customHeight="1" ht="18" hidden="true" outlineLevel="4">
      <c r="A139" s="2" t="s">
        <v>248</v>
      </c>
      <c r="B139" s="3" t="s">
        <v>249</v>
      </c>
      <c r="C139" s="2"/>
      <c r="D139" s="2" t="s">
        <v>16</v>
      </c>
      <c r="E139" s="4">
        <f>490.00*(1-Z1%)</f>
        <v>490</v>
      </c>
      <c r="F139" s="2">
        <v>1</v>
      </c>
      <c r="G139" s="2"/>
    </row>
    <row r="140" spans="1:26" customHeight="1" ht="18" hidden="true" outlineLevel="4">
      <c r="A140" s="2" t="s">
        <v>250</v>
      </c>
      <c r="B140" s="3" t="s">
        <v>251</v>
      </c>
      <c r="C140" s="2"/>
      <c r="D140" s="2" t="s">
        <v>16</v>
      </c>
      <c r="E140" s="4">
        <f>550.00*(1-Z1%)</f>
        <v>550</v>
      </c>
      <c r="F140" s="2">
        <v>1</v>
      </c>
      <c r="G140" s="2"/>
    </row>
    <row r="141" spans="1:26" customHeight="1" ht="18" hidden="true" outlineLevel="4">
      <c r="A141" s="2" t="s">
        <v>252</v>
      </c>
      <c r="B141" s="3" t="s">
        <v>253</v>
      </c>
      <c r="C141" s="2"/>
      <c r="D141" s="2" t="s">
        <v>16</v>
      </c>
      <c r="E141" s="4">
        <f>450.00*(1-Z1%)</f>
        <v>450</v>
      </c>
      <c r="F141" s="2">
        <v>1</v>
      </c>
      <c r="G141" s="2"/>
    </row>
    <row r="142" spans="1:26" customHeight="1" ht="18" hidden="true" outlineLevel="4">
      <c r="A142" s="2" t="s">
        <v>254</v>
      </c>
      <c r="B142" s="3" t="s">
        <v>255</v>
      </c>
      <c r="C142" s="2"/>
      <c r="D142" s="2" t="s">
        <v>16</v>
      </c>
      <c r="E142" s="4">
        <f>490.00*(1-Z1%)</f>
        <v>490</v>
      </c>
      <c r="F142" s="2">
        <v>2</v>
      </c>
      <c r="G142" s="2"/>
    </row>
    <row r="143" spans="1:26" customHeight="1" ht="18" hidden="true" outlineLevel="4">
      <c r="A143" s="2" t="s">
        <v>256</v>
      </c>
      <c r="B143" s="3" t="s">
        <v>257</v>
      </c>
      <c r="C143" s="2"/>
      <c r="D143" s="2" t="s">
        <v>16</v>
      </c>
      <c r="E143" s="4">
        <f>390.00*(1-Z1%)</f>
        <v>390</v>
      </c>
      <c r="F143" s="2">
        <v>1</v>
      </c>
      <c r="G143" s="2"/>
    </row>
    <row r="144" spans="1:26" customHeight="1" ht="18" hidden="true" outlineLevel="4">
      <c r="A144" s="2" t="s">
        <v>258</v>
      </c>
      <c r="B144" s="3" t="s">
        <v>259</v>
      </c>
      <c r="C144" s="2"/>
      <c r="D144" s="2" t="s">
        <v>16</v>
      </c>
      <c r="E144" s="4">
        <f>650.00*(1-Z1%)</f>
        <v>650</v>
      </c>
      <c r="F144" s="2">
        <v>1</v>
      </c>
      <c r="G144" s="2"/>
    </row>
    <row r="145" spans="1:26" customHeight="1" ht="18" hidden="true" outlineLevel="4">
      <c r="A145" s="2" t="s">
        <v>260</v>
      </c>
      <c r="B145" s="3" t="s">
        <v>261</v>
      </c>
      <c r="C145" s="2"/>
      <c r="D145" s="2" t="s">
        <v>16</v>
      </c>
      <c r="E145" s="4">
        <f>500.00*(1-Z1%)</f>
        <v>500</v>
      </c>
      <c r="F145" s="2">
        <v>1</v>
      </c>
      <c r="G145" s="2"/>
    </row>
    <row r="146" spans="1:26" customHeight="1" ht="18" hidden="true" outlineLevel="4">
      <c r="A146" s="2" t="s">
        <v>262</v>
      </c>
      <c r="B146" s="3" t="s">
        <v>263</v>
      </c>
      <c r="C146" s="2"/>
      <c r="D146" s="2" t="s">
        <v>16</v>
      </c>
      <c r="E146" s="4">
        <f>590.00*(1-Z1%)</f>
        <v>590</v>
      </c>
      <c r="F146" s="2">
        <v>1</v>
      </c>
      <c r="G146" s="2"/>
    </row>
    <row r="147" spans="1:26" customHeight="1" ht="18" hidden="true" outlineLevel="4">
      <c r="A147" s="2" t="s">
        <v>264</v>
      </c>
      <c r="B147" s="3" t="s">
        <v>265</v>
      </c>
      <c r="C147" s="2"/>
      <c r="D147" s="2" t="s">
        <v>16</v>
      </c>
      <c r="E147" s="4">
        <f>890.00*(1-Z1%)</f>
        <v>890</v>
      </c>
      <c r="F147" s="2">
        <v>1</v>
      </c>
      <c r="G147" s="2"/>
    </row>
    <row r="148" spans="1:26" customHeight="1" ht="18" hidden="true" outlineLevel="4">
      <c r="A148" s="2" t="s">
        <v>266</v>
      </c>
      <c r="B148" s="3" t="s">
        <v>267</v>
      </c>
      <c r="C148" s="2"/>
      <c r="D148" s="2" t="s">
        <v>16</v>
      </c>
      <c r="E148" s="4">
        <f>990.00*(1-Z1%)</f>
        <v>990</v>
      </c>
      <c r="F148" s="2">
        <v>1</v>
      </c>
      <c r="G148" s="2"/>
    </row>
    <row r="149" spans="1:26" customHeight="1" ht="18" hidden="true" outlineLevel="4">
      <c r="A149" s="2" t="s">
        <v>268</v>
      </c>
      <c r="B149" s="3" t="s">
        <v>269</v>
      </c>
      <c r="C149" s="2"/>
      <c r="D149" s="2" t="s">
        <v>16</v>
      </c>
      <c r="E149" s="4">
        <f>1100.00*(1-Z1%)</f>
        <v>1100</v>
      </c>
      <c r="F149" s="2">
        <v>1</v>
      </c>
      <c r="G149" s="2"/>
    </row>
    <row r="150" spans="1:26" customHeight="1" ht="18" hidden="true" outlineLevel="4">
      <c r="A150" s="2" t="s">
        <v>270</v>
      </c>
      <c r="B150" s="3" t="s">
        <v>271</v>
      </c>
      <c r="C150" s="2"/>
      <c r="D150" s="2" t="s">
        <v>16</v>
      </c>
      <c r="E150" s="4">
        <f>850.00*(1-Z1%)</f>
        <v>850</v>
      </c>
      <c r="F150" s="2">
        <v>1</v>
      </c>
      <c r="G150" s="2"/>
    </row>
    <row r="151" spans="1:26" customHeight="1" ht="18" hidden="true" outlineLevel="4">
      <c r="A151" s="2" t="s">
        <v>272</v>
      </c>
      <c r="B151" s="3" t="s">
        <v>273</v>
      </c>
      <c r="C151" s="2"/>
      <c r="D151" s="2" t="s">
        <v>16</v>
      </c>
      <c r="E151" s="4">
        <f>490.00*(1-Z1%)</f>
        <v>490</v>
      </c>
      <c r="F151" s="2">
        <v>1</v>
      </c>
      <c r="G151" s="2"/>
    </row>
    <row r="152" spans="1:26" customHeight="1" ht="18" hidden="true" outlineLevel="4">
      <c r="A152" s="2" t="s">
        <v>274</v>
      </c>
      <c r="B152" s="3" t="s">
        <v>275</v>
      </c>
      <c r="C152" s="2"/>
      <c r="D152" s="2" t="s">
        <v>16</v>
      </c>
      <c r="E152" s="4">
        <f>790.00*(1-Z1%)</f>
        <v>790</v>
      </c>
      <c r="F152" s="2">
        <v>1</v>
      </c>
      <c r="G152" s="2"/>
    </row>
    <row r="153" spans="1:26" customHeight="1" ht="18" hidden="true" outlineLevel="4">
      <c r="A153" s="2" t="s">
        <v>276</v>
      </c>
      <c r="B153" s="3" t="s">
        <v>277</v>
      </c>
      <c r="C153" s="2"/>
      <c r="D153" s="2" t="s">
        <v>16</v>
      </c>
      <c r="E153" s="4">
        <f>390.00*(1-Z1%)</f>
        <v>390</v>
      </c>
      <c r="F153" s="2">
        <v>1</v>
      </c>
      <c r="G153" s="2"/>
    </row>
    <row r="154" spans="1:26" customHeight="1" ht="18" hidden="true" outlineLevel="4">
      <c r="A154" s="2" t="s">
        <v>278</v>
      </c>
      <c r="B154" s="3" t="s">
        <v>279</v>
      </c>
      <c r="C154" s="2"/>
      <c r="D154" s="2" t="s">
        <v>16</v>
      </c>
      <c r="E154" s="4">
        <f>390.00*(1-Z1%)</f>
        <v>390</v>
      </c>
      <c r="F154" s="2">
        <v>1</v>
      </c>
      <c r="G154" s="2"/>
    </row>
    <row r="155" spans="1:26" customHeight="1" ht="18" hidden="true" outlineLevel="4">
      <c r="A155" s="2" t="s">
        <v>280</v>
      </c>
      <c r="B155" s="3" t="s">
        <v>281</v>
      </c>
      <c r="C155" s="2"/>
      <c r="D155" s="2" t="s">
        <v>16</v>
      </c>
      <c r="E155" s="4">
        <f>400.00*(1-Z1%)</f>
        <v>400</v>
      </c>
      <c r="F155" s="2">
        <v>1</v>
      </c>
      <c r="G155" s="2"/>
    </row>
    <row r="156" spans="1:26" customHeight="1" ht="35" hidden="true" outlineLevel="4">
      <c r="A156" s="5" t="s">
        <v>282</v>
      </c>
      <c r="B156" s="5"/>
      <c r="C156" s="5"/>
      <c r="D156" s="5"/>
      <c r="E156" s="5"/>
      <c r="F156" s="5"/>
      <c r="G156" s="5"/>
    </row>
    <row r="157" spans="1:26" customHeight="1" ht="36" hidden="true" outlineLevel="4">
      <c r="A157" s="2" t="s">
        <v>283</v>
      </c>
      <c r="B157" s="3" t="s">
        <v>284</v>
      </c>
      <c r="C157" s="2"/>
      <c r="D157" s="2" t="s">
        <v>16</v>
      </c>
      <c r="E157" s="4">
        <f>1490.00*(1-Z1%)</f>
        <v>1490</v>
      </c>
      <c r="F157" s="2">
        <v>1</v>
      </c>
      <c r="G157" s="2"/>
    </row>
    <row r="158" spans="1:26" customHeight="1" ht="36" hidden="true" outlineLevel="4">
      <c r="A158" s="2" t="s">
        <v>285</v>
      </c>
      <c r="B158" s="3" t="s">
        <v>286</v>
      </c>
      <c r="C158" s="2"/>
      <c r="D158" s="2" t="s">
        <v>16</v>
      </c>
      <c r="E158" s="4">
        <f>1490.00*(1-Z1%)</f>
        <v>1490</v>
      </c>
      <c r="F158" s="2">
        <v>1</v>
      </c>
      <c r="G158" s="2"/>
    </row>
    <row r="159" spans="1:26" customHeight="1" ht="36" hidden="true" outlineLevel="4">
      <c r="A159" s="2" t="s">
        <v>287</v>
      </c>
      <c r="B159" s="3" t="s">
        <v>288</v>
      </c>
      <c r="C159" s="2"/>
      <c r="D159" s="2" t="s">
        <v>16</v>
      </c>
      <c r="E159" s="4">
        <f>1490.00*(1-Z1%)</f>
        <v>1490</v>
      </c>
      <c r="F159" s="2">
        <v>1</v>
      </c>
      <c r="G159" s="2"/>
    </row>
    <row r="160" spans="1:26" customHeight="1" ht="36" hidden="true" outlineLevel="4">
      <c r="A160" s="2" t="s">
        <v>289</v>
      </c>
      <c r="B160" s="3" t="s">
        <v>290</v>
      </c>
      <c r="C160" s="2"/>
      <c r="D160" s="2" t="s">
        <v>16</v>
      </c>
      <c r="E160" s="4">
        <f>1490.00*(1-Z1%)</f>
        <v>1490</v>
      </c>
      <c r="F160" s="2">
        <v>1</v>
      </c>
      <c r="G160" s="2"/>
    </row>
    <row r="161" spans="1:26" customHeight="1" ht="36" hidden="true" outlineLevel="4">
      <c r="A161" s="2" t="s">
        <v>291</v>
      </c>
      <c r="B161" s="3" t="s">
        <v>292</v>
      </c>
      <c r="C161" s="2"/>
      <c r="D161" s="2" t="s">
        <v>16</v>
      </c>
      <c r="E161" s="4">
        <f>1490.00*(1-Z1%)</f>
        <v>1490</v>
      </c>
      <c r="F161" s="2">
        <v>1</v>
      </c>
      <c r="G161" s="2"/>
    </row>
    <row r="162" spans="1:26" customHeight="1" ht="18" hidden="true" outlineLevel="4">
      <c r="A162" s="2" t="s">
        <v>293</v>
      </c>
      <c r="B162" s="3" t="s">
        <v>294</v>
      </c>
      <c r="C162" s="2"/>
      <c r="D162" s="2" t="s">
        <v>16</v>
      </c>
      <c r="E162" s="4">
        <f>1450.00*(1-Z1%)</f>
        <v>1450</v>
      </c>
      <c r="F162" s="2">
        <v>1</v>
      </c>
      <c r="G162" s="2"/>
    </row>
    <row r="163" spans="1:26" customHeight="1" ht="35" hidden="true" outlineLevel="4">
      <c r="A163" s="5" t="s">
        <v>295</v>
      </c>
      <c r="B163" s="5"/>
      <c r="C163" s="5"/>
      <c r="D163" s="5"/>
      <c r="E163" s="5"/>
      <c r="F163" s="5"/>
      <c r="G163" s="5"/>
    </row>
    <row r="164" spans="1:26" customHeight="1" ht="54" hidden="true" outlineLevel="4">
      <c r="A164" s="2" t="s">
        <v>296</v>
      </c>
      <c r="B164" s="3" t="s">
        <v>297</v>
      </c>
      <c r="C164" s="2"/>
      <c r="D164" s="2" t="s">
        <v>16</v>
      </c>
      <c r="E164" s="4">
        <f>3390.00*(1-Z1%)</f>
        <v>3390</v>
      </c>
      <c r="F164" s="2">
        <v>1</v>
      </c>
      <c r="G164" s="2"/>
    </row>
    <row r="165" spans="1:26" customHeight="1" ht="18" hidden="true" outlineLevel="4">
      <c r="A165" s="2" t="s">
        <v>298</v>
      </c>
      <c r="B165" s="3" t="s">
        <v>299</v>
      </c>
      <c r="C165" s="2"/>
      <c r="D165" s="2" t="s">
        <v>16</v>
      </c>
      <c r="E165" s="4">
        <f>190.00*(1-Z1%)</f>
        <v>190</v>
      </c>
      <c r="F165" s="2">
        <v>1</v>
      </c>
      <c r="G165" s="2"/>
    </row>
    <row r="166" spans="1:26" customHeight="1" ht="35" hidden="true" outlineLevel="4">
      <c r="A166" s="5" t="s">
        <v>300</v>
      </c>
      <c r="B166" s="5"/>
      <c r="C166" s="5"/>
      <c r="D166" s="5"/>
      <c r="E166" s="5"/>
      <c r="F166" s="5"/>
      <c r="G166" s="5"/>
    </row>
    <row r="167" spans="1:26" customHeight="1" ht="36" hidden="true" outlineLevel="4">
      <c r="A167" s="2" t="s">
        <v>301</v>
      </c>
      <c r="B167" s="3" t="s">
        <v>302</v>
      </c>
      <c r="C167" s="2"/>
      <c r="D167" s="2" t="s">
        <v>16</v>
      </c>
      <c r="E167" s="4">
        <f>3350.00*(1-Z1%)</f>
        <v>3350</v>
      </c>
      <c r="F167" s="2">
        <v>1</v>
      </c>
      <c r="G167" s="2"/>
    </row>
    <row r="168" spans="1:26" customHeight="1" ht="36" hidden="true" outlineLevel="4">
      <c r="A168" s="2" t="s">
        <v>303</v>
      </c>
      <c r="B168" s="3" t="s">
        <v>302</v>
      </c>
      <c r="C168" s="2"/>
      <c r="D168" s="2" t="s">
        <v>16</v>
      </c>
      <c r="E168" s="4">
        <f>2850.00*(1-Z1%)</f>
        <v>2850</v>
      </c>
      <c r="F168" s="2">
        <v>1</v>
      </c>
      <c r="G168" s="2"/>
    </row>
    <row r="169" spans="1:26" customHeight="1" ht="36" hidden="true" outlineLevel="4">
      <c r="A169" s="2" t="s">
        <v>304</v>
      </c>
      <c r="B169" s="3" t="s">
        <v>305</v>
      </c>
      <c r="C169" s="2"/>
      <c r="D169" s="2" t="s">
        <v>16</v>
      </c>
      <c r="E169" s="4">
        <f>3550.00*(1-Z1%)</f>
        <v>3550</v>
      </c>
      <c r="F169" s="2">
        <v>1</v>
      </c>
      <c r="G169" s="2"/>
    </row>
    <row r="170" spans="1:26" customHeight="1" ht="36" hidden="true" outlineLevel="4">
      <c r="A170" s="2" t="s">
        <v>306</v>
      </c>
      <c r="B170" s="3" t="s">
        <v>307</v>
      </c>
      <c r="C170" s="2"/>
      <c r="D170" s="2" t="s">
        <v>16</v>
      </c>
      <c r="E170" s="4">
        <f>3250.00*(1-Z1%)</f>
        <v>3250</v>
      </c>
      <c r="F170" s="2">
        <v>1</v>
      </c>
      <c r="G170" s="2"/>
    </row>
    <row r="171" spans="1:26" customHeight="1" ht="35" hidden="true" outlineLevel="4">
      <c r="A171" s="5" t="s">
        <v>308</v>
      </c>
      <c r="B171" s="5"/>
      <c r="C171" s="5"/>
      <c r="D171" s="5"/>
      <c r="E171" s="5"/>
      <c r="F171" s="5"/>
      <c r="G171" s="5"/>
    </row>
    <row r="172" spans="1:26" customHeight="1" ht="18" hidden="true" outlineLevel="4">
      <c r="A172" s="2" t="s">
        <v>309</v>
      </c>
      <c r="B172" s="3" t="s">
        <v>310</v>
      </c>
      <c r="C172" s="2"/>
      <c r="D172" s="2" t="s">
        <v>16</v>
      </c>
      <c r="E172" s="4">
        <f>590.00*(1-Z1%)</f>
        <v>590</v>
      </c>
      <c r="F172" s="2">
        <v>1</v>
      </c>
      <c r="G172" s="2"/>
    </row>
    <row r="173" spans="1:26" customHeight="1" ht="18" hidden="true" outlineLevel="4">
      <c r="A173" s="2" t="s">
        <v>311</v>
      </c>
      <c r="B173" s="3" t="s">
        <v>312</v>
      </c>
      <c r="C173" s="2"/>
      <c r="D173" s="2" t="s">
        <v>16</v>
      </c>
      <c r="E173" s="4">
        <f>990.00*(1-Z1%)</f>
        <v>990</v>
      </c>
      <c r="F173" s="2">
        <v>1</v>
      </c>
      <c r="G173" s="2"/>
    </row>
    <row r="174" spans="1:26" customHeight="1" ht="18" hidden="true" outlineLevel="4">
      <c r="A174" s="2" t="s">
        <v>313</v>
      </c>
      <c r="B174" s="3" t="s">
        <v>314</v>
      </c>
      <c r="C174" s="2"/>
      <c r="D174" s="2" t="s">
        <v>16</v>
      </c>
      <c r="E174" s="4">
        <f>870.00*(1-Z1%)</f>
        <v>870</v>
      </c>
      <c r="F174" s="2">
        <v>1</v>
      </c>
      <c r="G174" s="2"/>
    </row>
    <row r="175" spans="1:26" customHeight="1" ht="18" hidden="true" outlineLevel="4">
      <c r="A175" s="2" t="s">
        <v>315</v>
      </c>
      <c r="B175" s="3" t="s">
        <v>316</v>
      </c>
      <c r="C175" s="2"/>
      <c r="D175" s="2" t="s">
        <v>16</v>
      </c>
      <c r="E175" s="4">
        <f>1100.00*(1-Z1%)</f>
        <v>1100</v>
      </c>
      <c r="F175" s="2">
        <v>1</v>
      </c>
      <c r="G175" s="2"/>
    </row>
    <row r="176" spans="1:26" customHeight="1" ht="18" hidden="true" outlineLevel="4">
      <c r="A176" s="2" t="s">
        <v>317</v>
      </c>
      <c r="B176" s="3" t="s">
        <v>318</v>
      </c>
      <c r="C176" s="2"/>
      <c r="D176" s="2" t="s">
        <v>16</v>
      </c>
      <c r="E176" s="4">
        <f>870.00*(1-Z1%)</f>
        <v>870</v>
      </c>
      <c r="F176" s="2">
        <v>2</v>
      </c>
      <c r="G176" s="2"/>
    </row>
    <row r="177" spans="1:26" customHeight="1" ht="18" hidden="true" outlineLevel="4">
      <c r="A177" s="2" t="s">
        <v>319</v>
      </c>
      <c r="B177" s="3" t="s">
        <v>320</v>
      </c>
      <c r="C177" s="2"/>
      <c r="D177" s="2" t="s">
        <v>16</v>
      </c>
      <c r="E177" s="4">
        <f>990.00*(1-Z1%)</f>
        <v>990</v>
      </c>
      <c r="F177" s="2">
        <v>1</v>
      </c>
      <c r="G177" s="2"/>
    </row>
    <row r="178" spans="1:26" customHeight="1" ht="35" hidden="true" outlineLevel="4">
      <c r="A178" s="5" t="s">
        <v>321</v>
      </c>
      <c r="B178" s="5"/>
      <c r="C178" s="5"/>
      <c r="D178" s="5"/>
      <c r="E178" s="5"/>
      <c r="F178" s="5"/>
      <c r="G178" s="5"/>
    </row>
    <row r="179" spans="1:26" customHeight="1" ht="36" hidden="true" outlineLevel="4">
      <c r="A179" s="2" t="s">
        <v>322</v>
      </c>
      <c r="B179" s="3" t="s">
        <v>323</v>
      </c>
      <c r="C179" s="2"/>
      <c r="D179" s="2" t="s">
        <v>16</v>
      </c>
      <c r="E179" s="4">
        <f>190.00*(1-Z1%)</f>
        <v>190</v>
      </c>
      <c r="F179" s="2">
        <v>1</v>
      </c>
      <c r="G179" s="2"/>
    </row>
    <row r="180" spans="1:26" customHeight="1" ht="36" hidden="true" outlineLevel="4">
      <c r="A180" s="2" t="s">
        <v>324</v>
      </c>
      <c r="B180" s="3" t="s">
        <v>325</v>
      </c>
      <c r="C180" s="2"/>
      <c r="D180" s="2" t="s">
        <v>16</v>
      </c>
      <c r="E180" s="4">
        <f>190.00*(1-Z1%)</f>
        <v>190</v>
      </c>
      <c r="F180" s="2">
        <v>1</v>
      </c>
      <c r="G180" s="2"/>
    </row>
    <row r="181" spans="1:26" customHeight="1" ht="18" hidden="true" outlineLevel="4">
      <c r="A181" s="2" t="s">
        <v>326</v>
      </c>
      <c r="B181" s="3" t="s">
        <v>327</v>
      </c>
      <c r="C181" s="2"/>
      <c r="D181" s="2" t="s">
        <v>16</v>
      </c>
      <c r="E181" s="4">
        <f>190.00*(1-Z1%)</f>
        <v>190</v>
      </c>
      <c r="F181" s="2">
        <v>1</v>
      </c>
      <c r="G181" s="2"/>
    </row>
    <row r="182" spans="1:26" customHeight="1" ht="35" hidden="true" outlineLevel="4">
      <c r="A182" s="5" t="s">
        <v>328</v>
      </c>
      <c r="B182" s="5"/>
      <c r="C182" s="5"/>
      <c r="D182" s="5"/>
      <c r="E182" s="5"/>
      <c r="F182" s="5"/>
      <c r="G182" s="5"/>
    </row>
    <row r="183" spans="1:26" customHeight="1" ht="36" hidden="true" outlineLevel="4">
      <c r="A183" s="2" t="s">
        <v>329</v>
      </c>
      <c r="B183" s="3" t="s">
        <v>330</v>
      </c>
      <c r="C183" s="2"/>
      <c r="D183" s="2" t="s">
        <v>16</v>
      </c>
      <c r="E183" s="4">
        <f>250.00*(1-Z1%)</f>
        <v>250</v>
      </c>
      <c r="F183" s="2">
        <v>1</v>
      </c>
      <c r="G183" s="2"/>
    </row>
    <row r="184" spans="1:26" customHeight="1" ht="18" hidden="true" outlineLevel="4">
      <c r="A184" s="2" t="s">
        <v>331</v>
      </c>
      <c r="B184" s="3" t="s">
        <v>332</v>
      </c>
      <c r="C184" s="2"/>
      <c r="D184" s="2" t="s">
        <v>16</v>
      </c>
      <c r="E184" s="4">
        <f>250.00*(1-Z1%)</f>
        <v>250</v>
      </c>
      <c r="F184" s="2">
        <v>1</v>
      </c>
      <c r="G184" s="2"/>
    </row>
    <row r="185" spans="1:26" customHeight="1" ht="36" hidden="true" outlineLevel="4">
      <c r="A185" s="2" t="s">
        <v>333</v>
      </c>
      <c r="B185" s="3" t="s">
        <v>334</v>
      </c>
      <c r="C185" s="2"/>
      <c r="D185" s="2" t="s">
        <v>16</v>
      </c>
      <c r="E185" s="4">
        <f>300.00*(1-Z1%)</f>
        <v>300</v>
      </c>
      <c r="F185" s="2">
        <v>1</v>
      </c>
      <c r="G185" s="2"/>
    </row>
    <row r="186" spans="1:26" customHeight="1" ht="36" hidden="true" outlineLevel="4">
      <c r="A186" s="2" t="s">
        <v>335</v>
      </c>
      <c r="B186" s="3" t="s">
        <v>336</v>
      </c>
      <c r="C186" s="2"/>
      <c r="D186" s="2" t="s">
        <v>16</v>
      </c>
      <c r="E186" s="4">
        <f>250.00*(1-Z1%)</f>
        <v>250</v>
      </c>
      <c r="F186" s="2">
        <v>1</v>
      </c>
      <c r="G186" s="2"/>
    </row>
    <row r="187" spans="1:26" customHeight="1" ht="35" hidden="true" outlineLevel="3">
      <c r="A187" s="5" t="s">
        <v>337</v>
      </c>
      <c r="B187" s="5"/>
      <c r="C187" s="5"/>
      <c r="D187" s="5"/>
      <c r="E187" s="5"/>
      <c r="F187" s="5"/>
      <c r="G187" s="5"/>
    </row>
    <row r="188" spans="1:26" customHeight="1" ht="36" hidden="true" outlineLevel="3">
      <c r="A188" s="2" t="s">
        <v>338</v>
      </c>
      <c r="B188" s="3" t="s">
        <v>339</v>
      </c>
      <c r="C188" s="2"/>
      <c r="D188" s="2" t="s">
        <v>16</v>
      </c>
      <c r="E188" s="4">
        <f>5590.00*(1-Z1%)</f>
        <v>5590</v>
      </c>
      <c r="F188" s="2">
        <v>1</v>
      </c>
      <c r="G188" s="2"/>
    </row>
    <row r="189" spans="1:26" customHeight="1" ht="36" hidden="true" outlineLevel="3">
      <c r="A189" s="2" t="s">
        <v>340</v>
      </c>
      <c r="B189" s="3" t="s">
        <v>341</v>
      </c>
      <c r="C189" s="2"/>
      <c r="D189" s="2" t="s">
        <v>16</v>
      </c>
      <c r="E189" s="4">
        <f>2790.00*(1-Z1%)</f>
        <v>2790</v>
      </c>
      <c r="F189" s="2">
        <v>1</v>
      </c>
      <c r="G189" s="2"/>
    </row>
    <row r="190" spans="1:26" customHeight="1" ht="35" hidden="true" outlineLevel="3">
      <c r="A190" s="5" t="s">
        <v>342</v>
      </c>
      <c r="B190" s="5"/>
      <c r="C190" s="5"/>
      <c r="D190" s="5"/>
      <c r="E190" s="5"/>
      <c r="F190" s="5"/>
      <c r="G190" s="5"/>
    </row>
    <row r="191" spans="1:26" customHeight="1" ht="35" hidden="true" outlineLevel="4">
      <c r="A191" s="5" t="s">
        <v>343</v>
      </c>
      <c r="B191" s="5"/>
      <c r="C191" s="5"/>
      <c r="D191" s="5"/>
      <c r="E191" s="5"/>
      <c r="F191" s="5"/>
      <c r="G191" s="5"/>
    </row>
    <row r="192" spans="1:26" customHeight="1" ht="18" hidden="true" outlineLevel="4">
      <c r="A192" s="2" t="s">
        <v>344</v>
      </c>
      <c r="B192" s="3" t="s">
        <v>345</v>
      </c>
      <c r="C192" s="2"/>
      <c r="D192" s="2" t="s">
        <v>16</v>
      </c>
      <c r="E192" s="4">
        <f>1750.00*(1-Z1%)</f>
        <v>1750</v>
      </c>
      <c r="F192" s="2">
        <v>1</v>
      </c>
      <c r="G192" s="2"/>
    </row>
    <row r="193" spans="1:26" customHeight="1" ht="18" hidden="true" outlineLevel="4">
      <c r="A193" s="2" t="s">
        <v>346</v>
      </c>
      <c r="B193" s="3" t="s">
        <v>347</v>
      </c>
      <c r="C193" s="2"/>
      <c r="D193" s="2" t="s">
        <v>16</v>
      </c>
      <c r="E193" s="4">
        <f>1490.00*(1-Z1%)</f>
        <v>1490</v>
      </c>
      <c r="F193" s="2">
        <v>1</v>
      </c>
      <c r="G193" s="2"/>
    </row>
    <row r="194" spans="1:26" customHeight="1" ht="18" hidden="true" outlineLevel="4">
      <c r="A194" s="2" t="s">
        <v>348</v>
      </c>
      <c r="B194" s="3" t="s">
        <v>349</v>
      </c>
      <c r="C194" s="2"/>
      <c r="D194" s="2" t="s">
        <v>16</v>
      </c>
      <c r="E194" s="4">
        <f>1490.00*(1-Z1%)</f>
        <v>1490</v>
      </c>
      <c r="F194" s="2">
        <v>1</v>
      </c>
      <c r="G194" s="2"/>
    </row>
    <row r="195" spans="1:26" customHeight="1" ht="18" hidden="true" outlineLevel="4">
      <c r="A195" s="2" t="s">
        <v>350</v>
      </c>
      <c r="B195" s="3" t="s">
        <v>351</v>
      </c>
      <c r="C195" s="2"/>
      <c r="D195" s="2" t="s">
        <v>16</v>
      </c>
      <c r="E195" s="4">
        <f>1490.00*(1-Z1%)</f>
        <v>1490</v>
      </c>
      <c r="F195" s="2">
        <v>1</v>
      </c>
      <c r="G195" s="2"/>
    </row>
    <row r="196" spans="1:26" customHeight="1" ht="18" hidden="true" outlineLevel="4">
      <c r="A196" s="2" t="s">
        <v>352</v>
      </c>
      <c r="B196" s="3" t="s">
        <v>353</v>
      </c>
      <c r="C196" s="2"/>
      <c r="D196" s="2" t="s">
        <v>16</v>
      </c>
      <c r="E196" s="4">
        <f>2490.00*(1-Z1%)</f>
        <v>2490</v>
      </c>
      <c r="F196" s="2">
        <v>1</v>
      </c>
      <c r="G196" s="2"/>
    </row>
    <row r="197" spans="1:26" customHeight="1" ht="18" hidden="true" outlineLevel="4">
      <c r="A197" s="2" t="s">
        <v>354</v>
      </c>
      <c r="B197" s="3" t="s">
        <v>355</v>
      </c>
      <c r="C197" s="2"/>
      <c r="D197" s="2" t="s">
        <v>16</v>
      </c>
      <c r="E197" s="4">
        <f>1490.00*(1-Z1%)</f>
        <v>1490</v>
      </c>
      <c r="F197" s="2">
        <v>1</v>
      </c>
      <c r="G197" s="2"/>
    </row>
    <row r="198" spans="1:26" customHeight="1" ht="35" hidden="true" outlineLevel="4">
      <c r="A198" s="5" t="s">
        <v>356</v>
      </c>
      <c r="B198" s="5"/>
      <c r="C198" s="5"/>
      <c r="D198" s="5"/>
      <c r="E198" s="5"/>
      <c r="F198" s="5"/>
      <c r="G198" s="5"/>
    </row>
    <row r="199" spans="1:26" customHeight="1" ht="18" hidden="true" outlineLevel="4">
      <c r="A199" s="2" t="s">
        <v>357</v>
      </c>
      <c r="B199" s="3" t="s">
        <v>358</v>
      </c>
      <c r="C199" s="2"/>
      <c r="D199" s="2" t="s">
        <v>16</v>
      </c>
      <c r="E199" s="4">
        <f>150.00*(1-Z1%)</f>
        <v>150</v>
      </c>
      <c r="F199" s="2">
        <v>1</v>
      </c>
      <c r="G199" s="2"/>
    </row>
    <row r="200" spans="1:26" customHeight="1" ht="18" hidden="true" outlineLevel="4">
      <c r="A200" s="2" t="s">
        <v>359</v>
      </c>
      <c r="B200" s="3" t="s">
        <v>360</v>
      </c>
      <c r="C200" s="2"/>
      <c r="D200" s="2" t="s">
        <v>16</v>
      </c>
      <c r="E200" s="4">
        <f>150.00*(1-Z1%)</f>
        <v>150</v>
      </c>
      <c r="F200" s="2">
        <v>1</v>
      </c>
      <c r="G200" s="2"/>
    </row>
    <row r="201" spans="1:26" customHeight="1" ht="18" hidden="true" outlineLevel="4">
      <c r="A201" s="2" t="s">
        <v>361</v>
      </c>
      <c r="B201" s="3" t="s">
        <v>362</v>
      </c>
      <c r="C201" s="2"/>
      <c r="D201" s="2" t="s">
        <v>16</v>
      </c>
      <c r="E201" s="4">
        <f>200.00*(1-Z1%)</f>
        <v>200</v>
      </c>
      <c r="F201" s="2">
        <v>1</v>
      </c>
      <c r="G201" s="2"/>
    </row>
    <row r="202" spans="1:26" customHeight="1" ht="18" hidden="true" outlineLevel="4">
      <c r="A202" s="2" t="s">
        <v>363</v>
      </c>
      <c r="B202" s="3" t="s">
        <v>364</v>
      </c>
      <c r="C202" s="2"/>
      <c r="D202" s="2" t="s">
        <v>16</v>
      </c>
      <c r="E202" s="4">
        <f>200.00*(1-Z1%)</f>
        <v>200</v>
      </c>
      <c r="F202" s="2">
        <v>1</v>
      </c>
      <c r="G202" s="2"/>
    </row>
    <row r="203" spans="1:26" customHeight="1" ht="18" hidden="true" outlineLevel="4">
      <c r="A203" s="2" t="s">
        <v>365</v>
      </c>
      <c r="B203" s="3" t="s">
        <v>366</v>
      </c>
      <c r="C203" s="2"/>
      <c r="D203" s="2" t="s">
        <v>16</v>
      </c>
      <c r="E203" s="4">
        <f>250.00*(1-Z1%)</f>
        <v>250</v>
      </c>
      <c r="F203" s="2">
        <v>1</v>
      </c>
      <c r="G203" s="2"/>
    </row>
    <row r="204" spans="1:26" customHeight="1" ht="18" hidden="true" outlineLevel="4">
      <c r="A204" s="2" t="s">
        <v>367</v>
      </c>
      <c r="B204" s="3" t="s">
        <v>368</v>
      </c>
      <c r="C204" s="2"/>
      <c r="D204" s="2" t="s">
        <v>16</v>
      </c>
      <c r="E204" s="4">
        <f>150.00*(1-Z1%)</f>
        <v>150</v>
      </c>
      <c r="F204" s="2">
        <v>3</v>
      </c>
      <c r="G204" s="2"/>
    </row>
    <row r="205" spans="1:26" customHeight="1" ht="36" hidden="true" outlineLevel="4">
      <c r="A205" s="2" t="s">
        <v>369</v>
      </c>
      <c r="B205" s="3" t="s">
        <v>370</v>
      </c>
      <c r="C205" s="2"/>
      <c r="D205" s="2" t="s">
        <v>16</v>
      </c>
      <c r="E205" s="4">
        <f>250.00*(1-Z1%)</f>
        <v>250</v>
      </c>
      <c r="F205" s="2">
        <v>1</v>
      </c>
      <c r="G205" s="2"/>
    </row>
    <row r="206" spans="1:26" customHeight="1" ht="18" hidden="true" outlineLevel="4">
      <c r="A206" s="2" t="s">
        <v>371</v>
      </c>
      <c r="B206" s="3" t="s">
        <v>372</v>
      </c>
      <c r="C206" s="2"/>
      <c r="D206" s="2" t="s">
        <v>16</v>
      </c>
      <c r="E206" s="4">
        <f>290.00*(1-Z1%)</f>
        <v>290</v>
      </c>
      <c r="F206" s="2">
        <v>1</v>
      </c>
      <c r="G206" s="2"/>
    </row>
    <row r="207" spans="1:26" customHeight="1" ht="18" hidden="true" outlineLevel="4">
      <c r="A207" s="2" t="s">
        <v>373</v>
      </c>
      <c r="B207" s="3" t="s">
        <v>374</v>
      </c>
      <c r="C207" s="2"/>
      <c r="D207" s="2" t="s">
        <v>16</v>
      </c>
      <c r="E207" s="4">
        <f>300.00*(1-Z1%)</f>
        <v>300</v>
      </c>
      <c r="F207" s="2">
        <v>1</v>
      </c>
      <c r="G207" s="2"/>
    </row>
    <row r="208" spans="1:26" customHeight="1" ht="36" hidden="true" outlineLevel="4">
      <c r="A208" s="2" t="s">
        <v>375</v>
      </c>
      <c r="B208" s="3" t="s">
        <v>376</v>
      </c>
      <c r="C208" s="2"/>
      <c r="D208" s="2" t="s">
        <v>16</v>
      </c>
      <c r="E208" s="4">
        <f>200.00*(1-Z1%)</f>
        <v>200</v>
      </c>
      <c r="F208" s="2">
        <v>1</v>
      </c>
      <c r="G208" s="2"/>
    </row>
    <row r="209" spans="1:26" customHeight="1" ht="36" hidden="true" outlineLevel="4">
      <c r="A209" s="2" t="s">
        <v>377</v>
      </c>
      <c r="B209" s="3" t="s">
        <v>378</v>
      </c>
      <c r="C209" s="2"/>
      <c r="D209" s="2" t="s">
        <v>16</v>
      </c>
      <c r="E209" s="4">
        <f>200.00*(1-Z1%)</f>
        <v>200</v>
      </c>
      <c r="F209" s="2">
        <v>1</v>
      </c>
      <c r="G209" s="2"/>
    </row>
    <row r="210" spans="1:26" customHeight="1" ht="36" hidden="true" outlineLevel="4">
      <c r="A210" s="2" t="s">
        <v>379</v>
      </c>
      <c r="B210" s="3" t="s">
        <v>380</v>
      </c>
      <c r="C210" s="2"/>
      <c r="D210" s="2" t="s">
        <v>16</v>
      </c>
      <c r="E210" s="4">
        <f>150.00*(1-Z1%)</f>
        <v>150</v>
      </c>
      <c r="F210" s="2">
        <v>1</v>
      </c>
      <c r="G210" s="2"/>
    </row>
    <row r="211" spans="1:26" customHeight="1" ht="35" hidden="true" outlineLevel="3">
      <c r="A211" s="5" t="s">
        <v>381</v>
      </c>
      <c r="B211" s="5"/>
      <c r="C211" s="5"/>
      <c r="D211" s="5"/>
      <c r="E211" s="5"/>
      <c r="F211" s="5"/>
      <c r="G211" s="5"/>
    </row>
    <row r="212" spans="1:26" customHeight="1" ht="36" hidden="true" outlineLevel="3">
      <c r="A212" s="2" t="s">
        <v>382</v>
      </c>
      <c r="B212" s="3" t="s">
        <v>383</v>
      </c>
      <c r="C212" s="2"/>
      <c r="D212" s="2" t="s">
        <v>16</v>
      </c>
      <c r="E212" s="4">
        <f>590.00*(1-Z1%)</f>
        <v>590</v>
      </c>
      <c r="F212" s="2">
        <v>1</v>
      </c>
      <c r="G212" s="2"/>
    </row>
    <row r="213" spans="1:26" customHeight="1" ht="36" hidden="true" outlineLevel="3">
      <c r="A213" s="2" t="s">
        <v>384</v>
      </c>
      <c r="B213" s="3" t="s">
        <v>385</v>
      </c>
      <c r="C213" s="2"/>
      <c r="D213" s="2" t="s">
        <v>16</v>
      </c>
      <c r="E213" s="4">
        <f>890.00*(1-Z1%)</f>
        <v>890</v>
      </c>
      <c r="F213" s="2">
        <v>1</v>
      </c>
      <c r="G213" s="2"/>
    </row>
    <row r="214" spans="1:26" customHeight="1" ht="36" hidden="true" outlineLevel="3">
      <c r="A214" s="2" t="s">
        <v>386</v>
      </c>
      <c r="B214" s="3" t="s">
        <v>387</v>
      </c>
      <c r="C214" s="2"/>
      <c r="D214" s="2" t="s">
        <v>16</v>
      </c>
      <c r="E214" s="4">
        <f>950.00*(1-Z1%)</f>
        <v>950</v>
      </c>
      <c r="F214" s="2">
        <v>2</v>
      </c>
      <c r="G214" s="2"/>
    </row>
    <row r="215" spans="1:26" customHeight="1" ht="36" hidden="true" outlineLevel="3">
      <c r="A215" s="2" t="s">
        <v>388</v>
      </c>
      <c r="B215" s="3" t="s">
        <v>389</v>
      </c>
      <c r="C215" s="2"/>
      <c r="D215" s="2" t="s">
        <v>16</v>
      </c>
      <c r="E215" s="4">
        <f>690.00*(1-Z1%)</f>
        <v>690</v>
      </c>
      <c r="F215" s="2">
        <v>2</v>
      </c>
      <c r="G215" s="2"/>
    </row>
    <row r="216" spans="1:26" customHeight="1" ht="36" hidden="true" outlineLevel="3">
      <c r="A216" s="2" t="s">
        <v>390</v>
      </c>
      <c r="B216" s="3" t="s">
        <v>391</v>
      </c>
      <c r="C216" s="2"/>
      <c r="D216" s="2" t="s">
        <v>16</v>
      </c>
      <c r="E216" s="4">
        <f>690.00*(1-Z1%)</f>
        <v>690</v>
      </c>
      <c r="F216" s="2">
        <v>1</v>
      </c>
      <c r="G216" s="2"/>
    </row>
    <row r="217" spans="1:26" customHeight="1" ht="36" hidden="true" outlineLevel="3">
      <c r="A217" s="2" t="s">
        <v>392</v>
      </c>
      <c r="B217" s="3" t="s">
        <v>393</v>
      </c>
      <c r="C217" s="2"/>
      <c r="D217" s="2" t="s">
        <v>16</v>
      </c>
      <c r="E217" s="4">
        <f>450.00*(1-Z1%)</f>
        <v>450</v>
      </c>
      <c r="F217" s="2">
        <v>2</v>
      </c>
      <c r="G217" s="2"/>
    </row>
    <row r="218" spans="1:26" customHeight="1" ht="36" hidden="true" outlineLevel="3">
      <c r="A218" s="2" t="s">
        <v>394</v>
      </c>
      <c r="B218" s="3" t="s">
        <v>395</v>
      </c>
      <c r="C218" s="2"/>
      <c r="D218" s="2" t="s">
        <v>16</v>
      </c>
      <c r="E218" s="4">
        <f>390.00*(1-Z1%)</f>
        <v>390</v>
      </c>
      <c r="F218" s="2">
        <v>2</v>
      </c>
      <c r="G218" s="2"/>
    </row>
    <row r="219" spans="1:26" customHeight="1" ht="36" hidden="true" outlineLevel="3">
      <c r="A219" s="2" t="s">
        <v>396</v>
      </c>
      <c r="B219" s="3" t="s">
        <v>397</v>
      </c>
      <c r="C219" s="2"/>
      <c r="D219" s="2" t="s">
        <v>16</v>
      </c>
      <c r="E219" s="4">
        <f>450.00*(1-Z1%)</f>
        <v>450</v>
      </c>
      <c r="F219" s="2">
        <v>1</v>
      </c>
      <c r="G219" s="2"/>
    </row>
    <row r="220" spans="1:26" customHeight="1" ht="36" hidden="true" outlineLevel="3">
      <c r="A220" s="2" t="s">
        <v>398</v>
      </c>
      <c r="B220" s="3" t="s">
        <v>399</v>
      </c>
      <c r="C220" s="2"/>
      <c r="D220" s="2" t="s">
        <v>16</v>
      </c>
      <c r="E220" s="4">
        <f>590.00*(1-Z1%)</f>
        <v>590</v>
      </c>
      <c r="F220" s="2">
        <v>1</v>
      </c>
      <c r="G220" s="2"/>
    </row>
    <row r="221" spans="1:26" customHeight="1" ht="36" hidden="true" outlineLevel="3">
      <c r="A221" s="2" t="s">
        <v>400</v>
      </c>
      <c r="B221" s="3" t="s">
        <v>399</v>
      </c>
      <c r="C221" s="2"/>
      <c r="D221" s="2" t="s">
        <v>16</v>
      </c>
      <c r="E221" s="4">
        <f>690.00*(1-Z1%)</f>
        <v>690</v>
      </c>
      <c r="F221" s="2">
        <v>2</v>
      </c>
      <c r="G221" s="2"/>
    </row>
    <row r="222" spans="1:26" customHeight="1" ht="35" hidden="true" outlineLevel="3">
      <c r="A222" s="5" t="s">
        <v>401</v>
      </c>
      <c r="B222" s="5"/>
      <c r="C222" s="5"/>
      <c r="D222" s="5"/>
      <c r="E222" s="5"/>
      <c r="F222" s="5"/>
      <c r="G222" s="5"/>
    </row>
    <row r="223" spans="1:26" customHeight="1" ht="35" hidden="true" outlineLevel="4">
      <c r="A223" s="5" t="s">
        <v>402</v>
      </c>
      <c r="B223" s="5"/>
      <c r="C223" s="5"/>
      <c r="D223" s="5"/>
      <c r="E223" s="5"/>
      <c r="F223" s="5"/>
      <c r="G223" s="5"/>
    </row>
    <row r="224" spans="1:26" customHeight="1" ht="36" hidden="true" outlineLevel="4">
      <c r="A224" s="2" t="s">
        <v>403</v>
      </c>
      <c r="B224" s="3" t="s">
        <v>404</v>
      </c>
      <c r="C224" s="2"/>
      <c r="D224" s="2" t="s">
        <v>16</v>
      </c>
      <c r="E224" s="4">
        <f>3900.00*(1-Z1%)</f>
        <v>3900</v>
      </c>
      <c r="F224" s="2">
        <v>1</v>
      </c>
      <c r="G224" s="2"/>
    </row>
    <row r="225" spans="1:26" customHeight="1" ht="35" hidden="true" outlineLevel="3">
      <c r="A225" s="5" t="s">
        <v>405</v>
      </c>
      <c r="B225" s="5"/>
      <c r="C225" s="5"/>
      <c r="D225" s="5"/>
      <c r="E225" s="5"/>
      <c r="F225" s="5"/>
      <c r="G225" s="5"/>
    </row>
    <row r="226" spans="1:26" customHeight="1" ht="35" hidden="true" outlineLevel="4">
      <c r="A226" s="5" t="s">
        <v>406</v>
      </c>
      <c r="B226" s="5"/>
      <c r="C226" s="5"/>
      <c r="D226" s="5"/>
      <c r="E226" s="5"/>
      <c r="F226" s="5"/>
      <c r="G226" s="5"/>
    </row>
    <row r="227" spans="1:26" customHeight="1" ht="36" hidden="true" outlineLevel="4">
      <c r="A227" s="2" t="s">
        <v>407</v>
      </c>
      <c r="B227" s="3" t="s">
        <v>408</v>
      </c>
      <c r="C227" s="2"/>
      <c r="D227" s="2" t="s">
        <v>16</v>
      </c>
      <c r="E227" s="4">
        <f>890.00*(1-Z1%)</f>
        <v>890</v>
      </c>
      <c r="F227" s="2">
        <v>1</v>
      </c>
      <c r="G227" s="2"/>
    </row>
    <row r="228" spans="1:26" customHeight="1" ht="36" hidden="true" outlineLevel="4">
      <c r="A228" s="2" t="s">
        <v>409</v>
      </c>
      <c r="B228" s="3" t="s">
        <v>410</v>
      </c>
      <c r="C228" s="2"/>
      <c r="D228" s="2" t="s">
        <v>16</v>
      </c>
      <c r="E228" s="4">
        <f>690.00*(1-Z1%)</f>
        <v>690</v>
      </c>
      <c r="F228" s="2">
        <v>1</v>
      </c>
      <c r="G228" s="2"/>
    </row>
    <row r="229" spans="1:26" customHeight="1" ht="36" hidden="true" outlineLevel="4">
      <c r="A229" s="2" t="s">
        <v>411</v>
      </c>
      <c r="B229" s="3" t="s">
        <v>412</v>
      </c>
      <c r="C229" s="2"/>
      <c r="D229" s="2" t="s">
        <v>16</v>
      </c>
      <c r="E229" s="4">
        <f>710.00*(1-Z1%)</f>
        <v>710</v>
      </c>
      <c r="F229" s="2">
        <v>1</v>
      </c>
      <c r="G229" s="2"/>
    </row>
    <row r="230" spans="1:26" customHeight="1" ht="36" hidden="true" outlineLevel="4">
      <c r="A230" s="2" t="s">
        <v>413</v>
      </c>
      <c r="B230" s="3" t="s">
        <v>414</v>
      </c>
      <c r="C230" s="2"/>
      <c r="D230" s="2" t="s">
        <v>16</v>
      </c>
      <c r="E230" s="4">
        <f>1350.00*(1-Z1%)</f>
        <v>1350</v>
      </c>
      <c r="F230" s="2">
        <v>1</v>
      </c>
      <c r="G230" s="2"/>
    </row>
    <row r="231" spans="1:26" customHeight="1" ht="36" hidden="true" outlineLevel="4">
      <c r="A231" s="2" t="s">
        <v>415</v>
      </c>
      <c r="B231" s="3" t="s">
        <v>416</v>
      </c>
      <c r="C231" s="2"/>
      <c r="D231" s="2" t="s">
        <v>16</v>
      </c>
      <c r="E231" s="4">
        <f>790.00*(1-Z1%)</f>
        <v>790</v>
      </c>
      <c r="F231" s="2">
        <v>1</v>
      </c>
      <c r="G231" s="2"/>
    </row>
    <row r="232" spans="1:26" customHeight="1" ht="36" hidden="true" outlineLevel="4">
      <c r="A232" s="2" t="s">
        <v>417</v>
      </c>
      <c r="B232" s="3" t="s">
        <v>418</v>
      </c>
      <c r="C232" s="2"/>
      <c r="D232" s="2" t="s">
        <v>16</v>
      </c>
      <c r="E232" s="4">
        <f>790.00*(1-Z1%)</f>
        <v>790</v>
      </c>
      <c r="F232" s="2">
        <v>2</v>
      </c>
      <c r="G232" s="2"/>
    </row>
    <row r="233" spans="1:26" customHeight="1" ht="18" hidden="true" outlineLevel="4">
      <c r="A233" s="2" t="s">
        <v>419</v>
      </c>
      <c r="B233" s="3" t="s">
        <v>420</v>
      </c>
      <c r="C233" s="2"/>
      <c r="D233" s="2" t="s">
        <v>16</v>
      </c>
      <c r="E233" s="4">
        <f>1650.00*(1-Z1%)</f>
        <v>1650</v>
      </c>
      <c r="F233" s="2">
        <v>1</v>
      </c>
      <c r="G233" s="2"/>
    </row>
    <row r="234" spans="1:26" customHeight="1" ht="36" hidden="true" outlineLevel="4">
      <c r="A234" s="2" t="s">
        <v>421</v>
      </c>
      <c r="B234" s="3" t="s">
        <v>422</v>
      </c>
      <c r="C234" s="2"/>
      <c r="D234" s="2" t="s">
        <v>16</v>
      </c>
      <c r="E234" s="4">
        <f>690.00*(1-Z1%)</f>
        <v>690</v>
      </c>
      <c r="F234" s="2">
        <v>1</v>
      </c>
      <c r="G234" s="2"/>
    </row>
    <row r="235" spans="1:26" customHeight="1" ht="36" hidden="true" outlineLevel="4">
      <c r="A235" s="2" t="s">
        <v>423</v>
      </c>
      <c r="B235" s="3" t="s">
        <v>424</v>
      </c>
      <c r="C235" s="2"/>
      <c r="D235" s="2" t="s">
        <v>16</v>
      </c>
      <c r="E235" s="4">
        <f>750.00*(1-Z1%)</f>
        <v>750</v>
      </c>
      <c r="F235" s="2">
        <v>1</v>
      </c>
      <c r="G235" s="2"/>
    </row>
    <row r="236" spans="1:26" customHeight="1" ht="36" hidden="true" outlineLevel="4">
      <c r="A236" s="2" t="s">
        <v>425</v>
      </c>
      <c r="B236" s="3" t="s">
        <v>426</v>
      </c>
      <c r="C236" s="2"/>
      <c r="D236" s="2" t="s">
        <v>16</v>
      </c>
      <c r="E236" s="4">
        <f>750.00*(1-Z1%)</f>
        <v>750</v>
      </c>
      <c r="F236" s="2">
        <v>1</v>
      </c>
      <c r="G236" s="2"/>
    </row>
    <row r="237" spans="1:26" customHeight="1" ht="35" hidden="true" outlineLevel="4">
      <c r="A237" s="5" t="s">
        <v>427</v>
      </c>
      <c r="B237" s="5"/>
      <c r="C237" s="5"/>
      <c r="D237" s="5"/>
      <c r="E237" s="5"/>
      <c r="F237" s="5"/>
      <c r="G237" s="5"/>
    </row>
    <row r="238" spans="1:26" customHeight="1" ht="18" hidden="true" outlineLevel="4">
      <c r="A238" s="2" t="s">
        <v>428</v>
      </c>
      <c r="B238" s="3" t="s">
        <v>429</v>
      </c>
      <c r="C238" s="2"/>
      <c r="D238" s="2" t="s">
        <v>16</v>
      </c>
      <c r="E238" s="4">
        <f>1850.00*(1-Z1%)</f>
        <v>1850</v>
      </c>
      <c r="F238" s="2">
        <v>1</v>
      </c>
      <c r="G238" s="2"/>
    </row>
    <row r="239" spans="1:26" customHeight="1" ht="18" hidden="true" outlineLevel="4">
      <c r="A239" s="2" t="s">
        <v>430</v>
      </c>
      <c r="B239" s="3" t="s">
        <v>431</v>
      </c>
      <c r="C239" s="2"/>
      <c r="D239" s="2" t="s">
        <v>16</v>
      </c>
      <c r="E239" s="4">
        <f>2200.00*(1-Z1%)</f>
        <v>2200</v>
      </c>
      <c r="F239" s="2">
        <v>2</v>
      </c>
      <c r="G239" s="2"/>
    </row>
    <row r="240" spans="1:26" customHeight="1" ht="35" hidden="true" outlineLevel="3">
      <c r="A240" s="5" t="s">
        <v>432</v>
      </c>
      <c r="B240" s="5"/>
      <c r="C240" s="5"/>
      <c r="D240" s="5"/>
      <c r="E240" s="5"/>
      <c r="F240" s="5"/>
      <c r="G240" s="5"/>
    </row>
    <row r="241" spans="1:26" customHeight="1" ht="35" hidden="true" outlineLevel="4">
      <c r="A241" s="5" t="s">
        <v>433</v>
      </c>
      <c r="B241" s="5"/>
      <c r="C241" s="5"/>
      <c r="D241" s="5"/>
      <c r="E241" s="5"/>
      <c r="F241" s="5"/>
      <c r="G241" s="5"/>
    </row>
    <row r="242" spans="1:26" customHeight="1" ht="18" hidden="true" outlineLevel="4">
      <c r="A242" s="2" t="s">
        <v>434</v>
      </c>
      <c r="B242" s="3" t="s">
        <v>435</v>
      </c>
      <c r="C242" s="2"/>
      <c r="D242" s="2" t="s">
        <v>16</v>
      </c>
      <c r="E242" s="4">
        <f>450.00*(1-Z1%)</f>
        <v>450</v>
      </c>
      <c r="F242" s="2">
        <v>1</v>
      </c>
      <c r="G242" s="2"/>
    </row>
    <row r="243" spans="1:26" customHeight="1" ht="36" hidden="true" outlineLevel="4">
      <c r="A243" s="2" t="s">
        <v>436</v>
      </c>
      <c r="B243" s="3" t="s">
        <v>437</v>
      </c>
      <c r="C243" s="2"/>
      <c r="D243" s="2" t="s">
        <v>16</v>
      </c>
      <c r="E243" s="4">
        <f>450.00*(1-Z1%)</f>
        <v>450</v>
      </c>
      <c r="F243" s="2">
        <v>1</v>
      </c>
      <c r="G243" s="2"/>
    </row>
    <row r="244" spans="1:26" customHeight="1" ht="36" hidden="true" outlineLevel="4">
      <c r="A244" s="2" t="s">
        <v>438</v>
      </c>
      <c r="B244" s="3" t="s">
        <v>439</v>
      </c>
      <c r="C244" s="2"/>
      <c r="D244" s="2" t="s">
        <v>16</v>
      </c>
      <c r="E244" s="4">
        <f>450.00*(1-Z1%)</f>
        <v>450</v>
      </c>
      <c r="F244" s="2">
        <v>1</v>
      </c>
      <c r="G244" s="2"/>
    </row>
    <row r="245" spans="1:26" customHeight="1" ht="36" hidden="true" outlineLevel="4">
      <c r="A245" s="2" t="s">
        <v>440</v>
      </c>
      <c r="B245" s="3" t="s">
        <v>441</v>
      </c>
      <c r="C245" s="2"/>
      <c r="D245" s="2" t="s">
        <v>16</v>
      </c>
      <c r="E245" s="4">
        <f>850.00*(1-Z1%)</f>
        <v>850</v>
      </c>
      <c r="F245" s="2">
        <v>1</v>
      </c>
      <c r="G245" s="2"/>
    </row>
    <row r="246" spans="1:26" customHeight="1" ht="36" hidden="true" outlineLevel="4">
      <c r="A246" s="2" t="s">
        <v>442</v>
      </c>
      <c r="B246" s="3" t="s">
        <v>443</v>
      </c>
      <c r="C246" s="2"/>
      <c r="D246" s="2" t="s">
        <v>16</v>
      </c>
      <c r="E246" s="4">
        <f>715.00*(1-Z1%)</f>
        <v>715</v>
      </c>
      <c r="F246" s="2">
        <v>1</v>
      </c>
      <c r="G246" s="2"/>
    </row>
    <row r="247" spans="1:26" customHeight="1" ht="36" hidden="true" outlineLevel="4">
      <c r="A247" s="2" t="s">
        <v>444</v>
      </c>
      <c r="B247" s="3" t="s">
        <v>445</v>
      </c>
      <c r="C247" s="2"/>
      <c r="D247" s="2" t="s">
        <v>16</v>
      </c>
      <c r="E247" s="4">
        <f>450.00*(1-Z1%)</f>
        <v>450</v>
      </c>
      <c r="F247" s="2">
        <v>1</v>
      </c>
      <c r="G247" s="2"/>
    </row>
    <row r="248" spans="1:26" customHeight="1" ht="36" hidden="true" outlineLevel="4">
      <c r="A248" s="2" t="s">
        <v>446</v>
      </c>
      <c r="B248" s="3" t="s">
        <v>447</v>
      </c>
      <c r="C248" s="2"/>
      <c r="D248" s="2" t="s">
        <v>16</v>
      </c>
      <c r="E248" s="4">
        <f>590.00*(1-Z1%)</f>
        <v>590</v>
      </c>
      <c r="F248" s="2">
        <v>1</v>
      </c>
      <c r="G248" s="2"/>
    </row>
    <row r="249" spans="1:26" customHeight="1" ht="36" hidden="true" outlineLevel="4">
      <c r="A249" s="2" t="s">
        <v>448</v>
      </c>
      <c r="B249" s="3" t="s">
        <v>449</v>
      </c>
      <c r="C249" s="2"/>
      <c r="D249" s="2" t="s">
        <v>16</v>
      </c>
      <c r="E249" s="4">
        <f>550.00*(1-Z1%)</f>
        <v>550</v>
      </c>
      <c r="F249" s="2">
        <v>1</v>
      </c>
      <c r="G249" s="2"/>
    </row>
    <row r="250" spans="1:26" customHeight="1" ht="36" hidden="true" outlineLevel="4">
      <c r="A250" s="2" t="s">
        <v>450</v>
      </c>
      <c r="B250" s="3" t="s">
        <v>451</v>
      </c>
      <c r="C250" s="2"/>
      <c r="D250" s="2" t="s">
        <v>16</v>
      </c>
      <c r="E250" s="4">
        <f>590.00*(1-Z1%)</f>
        <v>590</v>
      </c>
      <c r="F250" s="2">
        <v>1</v>
      </c>
      <c r="G250" s="2"/>
    </row>
    <row r="251" spans="1:26" customHeight="1" ht="36" hidden="true" outlineLevel="4">
      <c r="A251" s="2" t="s">
        <v>452</v>
      </c>
      <c r="B251" s="3" t="s">
        <v>453</v>
      </c>
      <c r="C251" s="2"/>
      <c r="D251" s="2" t="s">
        <v>16</v>
      </c>
      <c r="E251" s="4">
        <f>590.00*(1-Z1%)</f>
        <v>590</v>
      </c>
      <c r="F251" s="2">
        <v>1</v>
      </c>
      <c r="G251" s="2"/>
    </row>
    <row r="252" spans="1:26" customHeight="1" ht="18" hidden="true" outlineLevel="4">
      <c r="A252" s="2" t="s">
        <v>454</v>
      </c>
      <c r="B252" s="3" t="s">
        <v>455</v>
      </c>
      <c r="C252" s="2"/>
      <c r="D252" s="2" t="s">
        <v>16</v>
      </c>
      <c r="E252" s="4">
        <f>250.00*(1-Z1%)</f>
        <v>250</v>
      </c>
      <c r="F252" s="2">
        <v>1</v>
      </c>
      <c r="G252" s="2"/>
    </row>
    <row r="253" spans="1:26" customHeight="1" ht="18" hidden="true" outlineLevel="4">
      <c r="A253" s="2" t="s">
        <v>456</v>
      </c>
      <c r="B253" s="3" t="s">
        <v>457</v>
      </c>
      <c r="C253" s="2"/>
      <c r="D253" s="2" t="s">
        <v>16</v>
      </c>
      <c r="E253" s="4">
        <f>350.00*(1-Z1%)</f>
        <v>350</v>
      </c>
      <c r="F253" s="2">
        <v>1</v>
      </c>
      <c r="G253" s="2"/>
    </row>
    <row r="254" spans="1:26" customHeight="1" ht="36" hidden="true" outlineLevel="4">
      <c r="A254" s="2" t="s">
        <v>458</v>
      </c>
      <c r="B254" s="3" t="s">
        <v>459</v>
      </c>
      <c r="C254" s="2"/>
      <c r="D254" s="2" t="s">
        <v>16</v>
      </c>
      <c r="E254" s="4">
        <f>370.00*(1-Z1%)</f>
        <v>370</v>
      </c>
      <c r="F254" s="2">
        <v>1</v>
      </c>
      <c r="G254" s="2"/>
    </row>
    <row r="255" spans="1:26" customHeight="1" ht="36" hidden="true" outlineLevel="4">
      <c r="A255" s="2" t="s">
        <v>460</v>
      </c>
      <c r="B255" s="3" t="s">
        <v>461</v>
      </c>
      <c r="C255" s="2"/>
      <c r="D255" s="2" t="s">
        <v>16</v>
      </c>
      <c r="E255" s="4">
        <f>390.00*(1-Z1%)</f>
        <v>390</v>
      </c>
      <c r="F255" s="2">
        <v>1</v>
      </c>
      <c r="G255" s="2"/>
    </row>
    <row r="256" spans="1:26" customHeight="1" ht="36" hidden="true" outlineLevel="4">
      <c r="A256" s="2" t="s">
        <v>462</v>
      </c>
      <c r="B256" s="3" t="s">
        <v>463</v>
      </c>
      <c r="C256" s="2"/>
      <c r="D256" s="2" t="s">
        <v>16</v>
      </c>
      <c r="E256" s="4">
        <f>490.00*(1-Z1%)</f>
        <v>490</v>
      </c>
      <c r="F256" s="2">
        <v>1</v>
      </c>
      <c r="G256" s="2"/>
    </row>
    <row r="257" spans="1:26" customHeight="1" ht="36" hidden="true" outlineLevel="4">
      <c r="A257" s="2" t="s">
        <v>464</v>
      </c>
      <c r="B257" s="3" t="s">
        <v>465</v>
      </c>
      <c r="C257" s="2"/>
      <c r="D257" s="2" t="s">
        <v>16</v>
      </c>
      <c r="E257" s="4">
        <f>400.00*(1-Z1%)</f>
        <v>400</v>
      </c>
      <c r="F257" s="2">
        <v>1</v>
      </c>
      <c r="G257" s="2"/>
    </row>
    <row r="258" spans="1:26" customHeight="1" ht="36" hidden="true" outlineLevel="4">
      <c r="A258" s="2" t="s">
        <v>466</v>
      </c>
      <c r="B258" s="3" t="s">
        <v>467</v>
      </c>
      <c r="C258" s="2"/>
      <c r="D258" s="2" t="s">
        <v>16</v>
      </c>
      <c r="E258" s="4">
        <f>290.00*(1-Z1%)</f>
        <v>290</v>
      </c>
      <c r="F258" s="2">
        <v>1</v>
      </c>
      <c r="G258" s="2"/>
    </row>
    <row r="259" spans="1:26" customHeight="1" ht="36" hidden="true" outlineLevel="4">
      <c r="A259" s="2" t="s">
        <v>468</v>
      </c>
      <c r="B259" s="3" t="s">
        <v>469</v>
      </c>
      <c r="C259" s="2"/>
      <c r="D259" s="2" t="s">
        <v>16</v>
      </c>
      <c r="E259" s="4">
        <f>390.00*(1-Z1%)</f>
        <v>390</v>
      </c>
      <c r="F259" s="2">
        <v>1</v>
      </c>
      <c r="G259" s="2"/>
    </row>
    <row r="260" spans="1:26" customHeight="1" ht="36" hidden="true" outlineLevel="4">
      <c r="A260" s="2" t="s">
        <v>470</v>
      </c>
      <c r="B260" s="3" t="s">
        <v>471</v>
      </c>
      <c r="C260" s="2"/>
      <c r="D260" s="2" t="s">
        <v>16</v>
      </c>
      <c r="E260" s="4">
        <f>590.00*(1-Z1%)</f>
        <v>590</v>
      </c>
      <c r="F260" s="2">
        <v>1</v>
      </c>
      <c r="G260" s="2"/>
    </row>
    <row r="261" spans="1:26" customHeight="1" ht="36" hidden="true" outlineLevel="4">
      <c r="A261" s="2" t="s">
        <v>472</v>
      </c>
      <c r="B261" s="3" t="s">
        <v>473</v>
      </c>
      <c r="C261" s="2"/>
      <c r="D261" s="2" t="s">
        <v>16</v>
      </c>
      <c r="E261" s="4">
        <f>390.00*(1-Z1%)</f>
        <v>390</v>
      </c>
      <c r="F261" s="2">
        <v>1</v>
      </c>
      <c r="G261" s="2"/>
    </row>
    <row r="262" spans="1:26" customHeight="1" ht="36" hidden="true" outlineLevel="4">
      <c r="A262" s="2" t="s">
        <v>474</v>
      </c>
      <c r="B262" s="3" t="s">
        <v>475</v>
      </c>
      <c r="C262" s="2"/>
      <c r="D262" s="2" t="s">
        <v>16</v>
      </c>
      <c r="E262" s="4">
        <f>450.00*(1-Z1%)</f>
        <v>450</v>
      </c>
      <c r="F262" s="2">
        <v>1</v>
      </c>
      <c r="G262" s="2"/>
    </row>
    <row r="263" spans="1:26" customHeight="1" ht="36" hidden="true" outlineLevel="4">
      <c r="A263" s="2" t="s">
        <v>476</v>
      </c>
      <c r="B263" s="3" t="s">
        <v>477</v>
      </c>
      <c r="C263" s="2"/>
      <c r="D263" s="2" t="s">
        <v>16</v>
      </c>
      <c r="E263" s="4">
        <f>300.00*(1-Z1%)</f>
        <v>300</v>
      </c>
      <c r="F263" s="2">
        <v>2</v>
      </c>
      <c r="G263" s="2"/>
    </row>
    <row r="264" spans="1:26" customHeight="1" ht="36" hidden="true" outlineLevel="4">
      <c r="A264" s="2" t="s">
        <v>478</v>
      </c>
      <c r="B264" s="3" t="s">
        <v>479</v>
      </c>
      <c r="C264" s="2"/>
      <c r="D264" s="2" t="s">
        <v>16</v>
      </c>
      <c r="E264" s="4">
        <f>250.00*(1-Z1%)</f>
        <v>250</v>
      </c>
      <c r="F264" s="2">
        <v>1</v>
      </c>
      <c r="G264" s="2"/>
    </row>
    <row r="265" spans="1:26" customHeight="1" ht="36" hidden="true" outlineLevel="4">
      <c r="A265" s="2" t="s">
        <v>480</v>
      </c>
      <c r="B265" s="3" t="s">
        <v>481</v>
      </c>
      <c r="C265" s="2"/>
      <c r="D265" s="2" t="s">
        <v>16</v>
      </c>
      <c r="E265" s="4">
        <f>290.00*(1-Z1%)</f>
        <v>290</v>
      </c>
      <c r="F265" s="2">
        <v>1</v>
      </c>
      <c r="G265" s="2"/>
    </row>
    <row r="266" spans="1:26" customHeight="1" ht="36" hidden="true" outlineLevel="4">
      <c r="A266" s="2" t="s">
        <v>482</v>
      </c>
      <c r="B266" s="3" t="s">
        <v>483</v>
      </c>
      <c r="C266" s="2"/>
      <c r="D266" s="2" t="s">
        <v>16</v>
      </c>
      <c r="E266" s="4">
        <f>390.00*(1-Z1%)</f>
        <v>390</v>
      </c>
      <c r="F266" s="2">
        <v>1</v>
      </c>
      <c r="G266" s="2"/>
    </row>
    <row r="267" spans="1:26" customHeight="1" ht="36" hidden="true" outlineLevel="4">
      <c r="A267" s="2" t="s">
        <v>484</v>
      </c>
      <c r="B267" s="3" t="s">
        <v>485</v>
      </c>
      <c r="C267" s="2"/>
      <c r="D267" s="2" t="s">
        <v>16</v>
      </c>
      <c r="E267" s="4">
        <f>300.00*(1-Z1%)</f>
        <v>300</v>
      </c>
      <c r="F267" s="2">
        <v>1</v>
      </c>
      <c r="G267" s="2"/>
    </row>
    <row r="268" spans="1:26" customHeight="1" ht="35" hidden="true" outlineLevel="4">
      <c r="A268" s="5" t="s">
        <v>486</v>
      </c>
      <c r="B268" s="5"/>
      <c r="C268" s="5"/>
      <c r="D268" s="5"/>
      <c r="E268" s="5"/>
      <c r="F268" s="5"/>
      <c r="G268" s="5"/>
    </row>
    <row r="269" spans="1:26" customHeight="1" ht="36" hidden="true" outlineLevel="4">
      <c r="A269" s="2" t="s">
        <v>487</v>
      </c>
      <c r="B269" s="3" t="s">
        <v>488</v>
      </c>
      <c r="C269" s="2"/>
      <c r="D269" s="2" t="s">
        <v>16</v>
      </c>
      <c r="E269" s="4">
        <f>200.00*(1-Z1%)</f>
        <v>200</v>
      </c>
      <c r="F269" s="2">
        <v>1</v>
      </c>
      <c r="G269" s="2"/>
    </row>
    <row r="270" spans="1:26" customHeight="1" ht="36" hidden="true" outlineLevel="4">
      <c r="A270" s="2" t="s">
        <v>489</v>
      </c>
      <c r="B270" s="3" t="s">
        <v>490</v>
      </c>
      <c r="C270" s="2"/>
      <c r="D270" s="2" t="s">
        <v>16</v>
      </c>
      <c r="E270" s="4">
        <f>690.00*(1-Z1%)</f>
        <v>690</v>
      </c>
      <c r="F270" s="2">
        <v>1</v>
      </c>
      <c r="G270" s="2"/>
    </row>
    <row r="271" spans="1:26" customHeight="1" ht="36" hidden="true" outlineLevel="4">
      <c r="A271" s="2" t="s">
        <v>491</v>
      </c>
      <c r="B271" s="3" t="s">
        <v>492</v>
      </c>
      <c r="C271" s="2"/>
      <c r="D271" s="2" t="s">
        <v>16</v>
      </c>
      <c r="E271" s="4">
        <f>200.00*(1-Z1%)</f>
        <v>200</v>
      </c>
      <c r="F271" s="2">
        <v>1</v>
      </c>
      <c r="G271" s="2"/>
    </row>
    <row r="272" spans="1:26" customHeight="1" ht="35" hidden="true" outlineLevel="2">
      <c r="A272" s="5" t="s">
        <v>493</v>
      </c>
      <c r="B272" s="5"/>
      <c r="C272" s="5"/>
      <c r="D272" s="5"/>
      <c r="E272" s="5"/>
      <c r="F272" s="5"/>
      <c r="G272" s="5"/>
    </row>
    <row r="273" spans="1:26" customHeight="1" ht="35" hidden="true" outlineLevel="3">
      <c r="A273" s="5" t="s">
        <v>494</v>
      </c>
      <c r="B273" s="5"/>
      <c r="C273" s="5"/>
      <c r="D273" s="5"/>
      <c r="E273" s="5"/>
      <c r="F273" s="5"/>
      <c r="G273" s="5"/>
    </row>
    <row r="274" spans="1:26" customHeight="1" ht="18" hidden="true" outlineLevel="3">
      <c r="A274" s="2" t="s">
        <v>495</v>
      </c>
      <c r="B274" s="3" t="s">
        <v>496</v>
      </c>
      <c r="C274" s="2"/>
      <c r="D274" s="2" t="s">
        <v>16</v>
      </c>
      <c r="E274" s="4">
        <f>300.00*(1-Z1%)</f>
        <v>300</v>
      </c>
      <c r="F274" s="2">
        <v>2</v>
      </c>
      <c r="G274" s="2"/>
    </row>
    <row r="275" spans="1:26" customHeight="1" ht="18" hidden="true" outlineLevel="3">
      <c r="A275" s="2" t="s">
        <v>497</v>
      </c>
      <c r="B275" s="3" t="s">
        <v>498</v>
      </c>
      <c r="C275" s="2"/>
      <c r="D275" s="2" t="s">
        <v>16</v>
      </c>
      <c r="E275" s="4">
        <f>300.00*(1-Z1%)</f>
        <v>300</v>
      </c>
      <c r="F275" s="2">
        <v>2</v>
      </c>
      <c r="G275" s="2"/>
    </row>
    <row r="276" spans="1:26" customHeight="1" ht="18" hidden="true" outlineLevel="3">
      <c r="A276" s="2" t="s">
        <v>499</v>
      </c>
      <c r="B276" s="3" t="s">
        <v>500</v>
      </c>
      <c r="C276" s="2"/>
      <c r="D276" s="2" t="s">
        <v>16</v>
      </c>
      <c r="E276" s="4">
        <f>300.00*(1-Z1%)</f>
        <v>300</v>
      </c>
      <c r="F276" s="2">
        <v>1</v>
      </c>
      <c r="G276" s="2"/>
    </row>
    <row r="277" spans="1:26" customHeight="1" ht="36" hidden="true" outlineLevel="3">
      <c r="A277" s="2" t="s">
        <v>501</v>
      </c>
      <c r="B277" s="3" t="s">
        <v>502</v>
      </c>
      <c r="C277" s="2"/>
      <c r="D277" s="2" t="s">
        <v>16</v>
      </c>
      <c r="E277" s="4">
        <f>150.00*(1-Z1%)</f>
        <v>150</v>
      </c>
      <c r="F277" s="2">
        <v>1</v>
      </c>
      <c r="G277" s="2"/>
    </row>
    <row r="278" spans="1:26" customHeight="1" ht="18" hidden="true" outlineLevel="3">
      <c r="A278" s="2" t="s">
        <v>503</v>
      </c>
      <c r="B278" s="3" t="s">
        <v>504</v>
      </c>
      <c r="C278" s="2"/>
      <c r="D278" s="2" t="s">
        <v>16</v>
      </c>
      <c r="E278" s="4">
        <f>40.00*(1-Z1%)</f>
        <v>40</v>
      </c>
      <c r="F278" s="2">
        <v>5</v>
      </c>
      <c r="G278" s="2"/>
    </row>
    <row r="279" spans="1:26" customHeight="1" ht="18" hidden="true" outlineLevel="3">
      <c r="A279" s="2" t="s">
        <v>505</v>
      </c>
      <c r="B279" s="3" t="s">
        <v>506</v>
      </c>
      <c r="C279" s="2"/>
      <c r="D279" s="2" t="s">
        <v>16</v>
      </c>
      <c r="E279" s="4">
        <f>40.00*(1-Z1%)</f>
        <v>40</v>
      </c>
      <c r="F279" s="2">
        <v>1</v>
      </c>
      <c r="G279" s="2"/>
    </row>
    <row r="280" spans="1:26" customHeight="1" ht="18" hidden="true" outlineLevel="3">
      <c r="A280" s="2" t="s">
        <v>507</v>
      </c>
      <c r="B280" s="3" t="s">
        <v>508</v>
      </c>
      <c r="C280" s="2"/>
      <c r="D280" s="2" t="s">
        <v>16</v>
      </c>
      <c r="E280" s="4">
        <f>40.00*(1-Z1%)</f>
        <v>40</v>
      </c>
      <c r="F280" s="2">
        <v>4</v>
      </c>
      <c r="G280" s="2"/>
    </row>
    <row r="281" spans="1:26" customHeight="1" ht="35" hidden="true" outlineLevel="3">
      <c r="A281" s="5" t="s">
        <v>509</v>
      </c>
      <c r="B281" s="5"/>
      <c r="C281" s="5"/>
      <c r="D281" s="5"/>
      <c r="E281" s="5"/>
      <c r="F281" s="5"/>
      <c r="G281" s="5"/>
    </row>
    <row r="282" spans="1:26" customHeight="1" ht="35" hidden="true" outlineLevel="4">
      <c r="A282" s="5" t="s">
        <v>510</v>
      </c>
      <c r="B282" s="5"/>
      <c r="C282" s="5"/>
      <c r="D282" s="5"/>
      <c r="E282" s="5"/>
      <c r="F282" s="5"/>
      <c r="G282" s="5"/>
    </row>
    <row r="283" spans="1:26" customHeight="1" ht="18" hidden="true" outlineLevel="4">
      <c r="A283" s="2" t="s">
        <v>511</v>
      </c>
      <c r="B283" s="3" t="s">
        <v>512</v>
      </c>
      <c r="C283" s="2"/>
      <c r="D283" s="2" t="s">
        <v>16</v>
      </c>
      <c r="E283" s="4">
        <f>350.00*(1-Z1%)</f>
        <v>350</v>
      </c>
      <c r="F283" s="2">
        <v>1</v>
      </c>
      <c r="G283" s="2"/>
    </row>
    <row r="284" spans="1:26" customHeight="1" ht="35" hidden="true" outlineLevel="4">
      <c r="A284" s="5" t="s">
        <v>513</v>
      </c>
      <c r="B284" s="5"/>
      <c r="C284" s="5"/>
      <c r="D284" s="5"/>
      <c r="E284" s="5"/>
      <c r="F284" s="5"/>
      <c r="G284" s="5"/>
    </row>
    <row r="285" spans="1:26" customHeight="1" ht="36" hidden="true" outlineLevel="4">
      <c r="A285" s="2" t="s">
        <v>514</v>
      </c>
      <c r="B285" s="3" t="s">
        <v>515</v>
      </c>
      <c r="C285" s="2"/>
      <c r="D285" s="2" t="s">
        <v>16</v>
      </c>
      <c r="E285" s="4">
        <f>450.00*(1-Z1%)</f>
        <v>450</v>
      </c>
      <c r="F285" s="2">
        <v>1</v>
      </c>
      <c r="G285" s="2"/>
    </row>
    <row r="286" spans="1:26" customHeight="1" ht="36" hidden="true" outlineLevel="4">
      <c r="A286" s="2" t="s">
        <v>516</v>
      </c>
      <c r="B286" s="3" t="s">
        <v>517</v>
      </c>
      <c r="C286" s="2"/>
      <c r="D286" s="2" t="s">
        <v>16</v>
      </c>
      <c r="E286" s="4">
        <f>490.00*(1-Z1%)</f>
        <v>490</v>
      </c>
      <c r="F286" s="2">
        <v>1</v>
      </c>
      <c r="G286" s="2"/>
    </row>
    <row r="287" spans="1:26" customHeight="1" ht="36" hidden="true" outlineLevel="4">
      <c r="A287" s="2" t="s">
        <v>518</v>
      </c>
      <c r="B287" s="3" t="s">
        <v>519</v>
      </c>
      <c r="C287" s="2"/>
      <c r="D287" s="2" t="s">
        <v>16</v>
      </c>
      <c r="E287" s="4">
        <f>690.00*(1-Z1%)</f>
        <v>690</v>
      </c>
      <c r="F287" s="2">
        <v>1</v>
      </c>
      <c r="G287" s="2"/>
    </row>
    <row r="288" spans="1:26" customHeight="1" ht="18" hidden="true" outlineLevel="4">
      <c r="A288" s="2" t="s">
        <v>520</v>
      </c>
      <c r="B288" s="3" t="s">
        <v>521</v>
      </c>
      <c r="C288" s="2"/>
      <c r="D288" s="2" t="s">
        <v>16</v>
      </c>
      <c r="E288" s="4">
        <f>650.00*(1-Z1%)</f>
        <v>650</v>
      </c>
      <c r="F288" s="2">
        <v>1</v>
      </c>
      <c r="G288" s="2"/>
    </row>
    <row r="289" spans="1:26" customHeight="1" ht="18" hidden="true" outlineLevel="4">
      <c r="A289" s="2" t="s">
        <v>522</v>
      </c>
      <c r="B289" s="3" t="s">
        <v>523</v>
      </c>
      <c r="C289" s="2"/>
      <c r="D289" s="2" t="s">
        <v>16</v>
      </c>
      <c r="E289" s="4">
        <f>790.00*(1-Z1%)</f>
        <v>790</v>
      </c>
      <c r="F289" s="2">
        <v>1</v>
      </c>
      <c r="G289" s="2"/>
    </row>
    <row r="290" spans="1:26" customHeight="1" ht="18" hidden="true" outlineLevel="4">
      <c r="A290" s="2" t="s">
        <v>524</v>
      </c>
      <c r="B290" s="3" t="s">
        <v>525</v>
      </c>
      <c r="C290" s="2"/>
      <c r="D290" s="2" t="s">
        <v>16</v>
      </c>
      <c r="E290" s="4">
        <f>600.00*(1-Z1%)</f>
        <v>600</v>
      </c>
      <c r="F290" s="2">
        <v>2</v>
      </c>
      <c r="G290" s="2"/>
    </row>
    <row r="291" spans="1:26" customHeight="1" ht="18" hidden="true" outlineLevel="4">
      <c r="A291" s="2" t="s">
        <v>526</v>
      </c>
      <c r="B291" s="3" t="s">
        <v>527</v>
      </c>
      <c r="C291" s="2"/>
      <c r="D291" s="2" t="s">
        <v>16</v>
      </c>
      <c r="E291" s="4">
        <f>450.00*(1-Z1%)</f>
        <v>450</v>
      </c>
      <c r="F291" s="2">
        <v>1</v>
      </c>
      <c r="G291" s="2"/>
    </row>
    <row r="292" spans="1:26" customHeight="1" ht="36" hidden="true" outlineLevel="4">
      <c r="A292" s="2" t="s">
        <v>528</v>
      </c>
      <c r="B292" s="3" t="s">
        <v>529</v>
      </c>
      <c r="C292" s="2"/>
      <c r="D292" s="2" t="s">
        <v>16</v>
      </c>
      <c r="E292" s="4">
        <f>450.00*(1-Z1%)</f>
        <v>450</v>
      </c>
      <c r="F292" s="2">
        <v>1</v>
      </c>
      <c r="G292" s="2"/>
    </row>
    <row r="293" spans="1:26" customHeight="1" ht="36" hidden="true" outlineLevel="4">
      <c r="A293" s="2" t="s">
        <v>530</v>
      </c>
      <c r="B293" s="3" t="s">
        <v>531</v>
      </c>
      <c r="C293" s="2"/>
      <c r="D293" s="2" t="s">
        <v>16</v>
      </c>
      <c r="E293" s="4">
        <f>550.00*(1-Z1%)</f>
        <v>550</v>
      </c>
      <c r="F293" s="2">
        <v>1</v>
      </c>
      <c r="G293" s="2"/>
    </row>
    <row r="294" spans="1:26" customHeight="1" ht="36" hidden="true" outlineLevel="4">
      <c r="A294" s="2" t="s">
        <v>532</v>
      </c>
      <c r="B294" s="3" t="s">
        <v>533</v>
      </c>
      <c r="C294" s="2"/>
      <c r="D294" s="2" t="s">
        <v>16</v>
      </c>
      <c r="E294" s="4">
        <f>650.00*(1-Z1%)</f>
        <v>650</v>
      </c>
      <c r="F294" s="2">
        <v>1</v>
      </c>
      <c r="G294" s="2"/>
    </row>
    <row r="295" spans="1:26" customHeight="1" ht="36" hidden="true" outlineLevel="4">
      <c r="A295" s="2" t="s">
        <v>534</v>
      </c>
      <c r="B295" s="3" t="s">
        <v>535</v>
      </c>
      <c r="C295" s="2"/>
      <c r="D295" s="2" t="s">
        <v>16</v>
      </c>
      <c r="E295" s="4">
        <f>490.00*(1-Z1%)</f>
        <v>490</v>
      </c>
      <c r="F295" s="2">
        <v>1</v>
      </c>
      <c r="G295" s="2"/>
    </row>
    <row r="296" spans="1:26" customHeight="1" ht="36" hidden="true" outlineLevel="4">
      <c r="A296" s="2" t="s">
        <v>536</v>
      </c>
      <c r="B296" s="3" t="s">
        <v>537</v>
      </c>
      <c r="C296" s="2"/>
      <c r="D296" s="2" t="s">
        <v>16</v>
      </c>
      <c r="E296" s="4">
        <f>690.00*(1-Z1%)</f>
        <v>690</v>
      </c>
      <c r="F296" s="2">
        <v>1</v>
      </c>
      <c r="G296" s="2"/>
    </row>
    <row r="297" spans="1:26" customHeight="1" ht="36" hidden="true" outlineLevel="4">
      <c r="A297" s="2" t="s">
        <v>538</v>
      </c>
      <c r="B297" s="3" t="s">
        <v>539</v>
      </c>
      <c r="C297" s="2"/>
      <c r="D297" s="2" t="s">
        <v>16</v>
      </c>
      <c r="E297" s="4">
        <f>550.00*(1-Z1%)</f>
        <v>550</v>
      </c>
      <c r="F297" s="2">
        <v>1</v>
      </c>
      <c r="G297" s="2"/>
    </row>
    <row r="298" spans="1:26" customHeight="1" ht="18" hidden="true" outlineLevel="4">
      <c r="A298" s="2" t="s">
        <v>540</v>
      </c>
      <c r="B298" s="3" t="s">
        <v>541</v>
      </c>
      <c r="C298" s="2"/>
      <c r="D298" s="2" t="s">
        <v>16</v>
      </c>
      <c r="E298" s="4">
        <f>490.00*(1-Z1%)</f>
        <v>490</v>
      </c>
      <c r="F298" s="2">
        <v>1</v>
      </c>
      <c r="G298" s="2"/>
    </row>
    <row r="299" spans="1:26" customHeight="1" ht="36" hidden="true" outlineLevel="4">
      <c r="A299" s="2" t="s">
        <v>542</v>
      </c>
      <c r="B299" s="3" t="s">
        <v>543</v>
      </c>
      <c r="C299" s="2"/>
      <c r="D299" s="2" t="s">
        <v>16</v>
      </c>
      <c r="E299" s="4">
        <f>350.00*(1-Z1%)</f>
        <v>350</v>
      </c>
      <c r="F299" s="2">
        <v>1</v>
      </c>
      <c r="G299" s="2"/>
    </row>
    <row r="300" spans="1:26" customHeight="1" ht="36" hidden="true" outlineLevel="4">
      <c r="A300" s="2" t="s">
        <v>544</v>
      </c>
      <c r="B300" s="3" t="s">
        <v>545</v>
      </c>
      <c r="C300" s="2"/>
      <c r="D300" s="2" t="s">
        <v>16</v>
      </c>
      <c r="E300" s="4">
        <f>450.00*(1-Z1%)</f>
        <v>450</v>
      </c>
      <c r="F300" s="2">
        <v>1</v>
      </c>
      <c r="G300" s="2"/>
    </row>
    <row r="301" spans="1:26" customHeight="1" ht="36" hidden="true" outlineLevel="4">
      <c r="A301" s="2" t="s">
        <v>546</v>
      </c>
      <c r="B301" s="3" t="s">
        <v>547</v>
      </c>
      <c r="C301" s="2"/>
      <c r="D301" s="2" t="s">
        <v>16</v>
      </c>
      <c r="E301" s="4">
        <f>350.00*(1-Z1%)</f>
        <v>350</v>
      </c>
      <c r="F301" s="2">
        <v>1</v>
      </c>
      <c r="G301" s="2"/>
    </row>
    <row r="302" spans="1:26" customHeight="1" ht="36" hidden="true" outlineLevel="4">
      <c r="A302" s="2" t="s">
        <v>548</v>
      </c>
      <c r="B302" s="3" t="s">
        <v>549</v>
      </c>
      <c r="C302" s="2"/>
      <c r="D302" s="2" t="s">
        <v>16</v>
      </c>
      <c r="E302" s="4">
        <f>300.00*(1-Z1%)</f>
        <v>300</v>
      </c>
      <c r="F302" s="2">
        <v>1</v>
      </c>
      <c r="G302" s="2"/>
    </row>
    <row r="303" spans="1:26" customHeight="1" ht="36" hidden="true" outlineLevel="4">
      <c r="A303" s="2" t="s">
        <v>550</v>
      </c>
      <c r="B303" s="3" t="s">
        <v>551</v>
      </c>
      <c r="C303" s="2"/>
      <c r="D303" s="2" t="s">
        <v>16</v>
      </c>
      <c r="E303" s="4">
        <f>450.00*(1-Z1%)</f>
        <v>450</v>
      </c>
      <c r="F303" s="2">
        <v>1</v>
      </c>
      <c r="G303" s="2"/>
    </row>
    <row r="304" spans="1:26" customHeight="1" ht="36" hidden="true" outlineLevel="4">
      <c r="A304" s="2" t="s">
        <v>552</v>
      </c>
      <c r="B304" s="3" t="s">
        <v>553</v>
      </c>
      <c r="C304" s="2"/>
      <c r="D304" s="2" t="s">
        <v>16</v>
      </c>
      <c r="E304" s="4">
        <f>250.00*(1-Z1%)</f>
        <v>250</v>
      </c>
      <c r="F304" s="2">
        <v>1</v>
      </c>
      <c r="G304" s="2"/>
    </row>
    <row r="305" spans="1:26" customHeight="1" ht="36" hidden="true" outlineLevel="4">
      <c r="A305" s="2" t="s">
        <v>554</v>
      </c>
      <c r="B305" s="3" t="s">
        <v>555</v>
      </c>
      <c r="C305" s="2"/>
      <c r="D305" s="2" t="s">
        <v>16</v>
      </c>
      <c r="E305" s="4">
        <f>250.00*(1-Z1%)</f>
        <v>250</v>
      </c>
      <c r="F305" s="2">
        <v>1</v>
      </c>
      <c r="G305" s="2"/>
    </row>
    <row r="306" spans="1:26" customHeight="1" ht="36" hidden="true" outlineLevel="4">
      <c r="A306" s="2" t="s">
        <v>556</v>
      </c>
      <c r="B306" s="3" t="s">
        <v>557</v>
      </c>
      <c r="C306" s="2"/>
      <c r="D306" s="2" t="s">
        <v>16</v>
      </c>
      <c r="E306" s="4">
        <f>250.00*(1-Z1%)</f>
        <v>250</v>
      </c>
      <c r="F306" s="2">
        <v>1</v>
      </c>
      <c r="G306" s="2"/>
    </row>
    <row r="307" spans="1:26" customHeight="1" ht="36" hidden="true" outlineLevel="4">
      <c r="A307" s="2" t="s">
        <v>558</v>
      </c>
      <c r="B307" s="3" t="s">
        <v>559</v>
      </c>
      <c r="C307" s="2"/>
      <c r="D307" s="2" t="s">
        <v>16</v>
      </c>
      <c r="E307" s="4">
        <f>500.00*(1-Z1%)</f>
        <v>500</v>
      </c>
      <c r="F307" s="2">
        <v>1</v>
      </c>
      <c r="G307" s="2"/>
    </row>
    <row r="308" spans="1:26" customHeight="1" ht="18" hidden="true" outlineLevel="4">
      <c r="A308" s="2" t="s">
        <v>560</v>
      </c>
      <c r="B308" s="3" t="s">
        <v>561</v>
      </c>
      <c r="C308" s="2"/>
      <c r="D308" s="2" t="s">
        <v>16</v>
      </c>
      <c r="E308" s="4">
        <f>250.00*(1-Z1%)</f>
        <v>250</v>
      </c>
      <c r="F308" s="2">
        <v>1</v>
      </c>
      <c r="G308" s="2"/>
    </row>
    <row r="309" spans="1:26" customHeight="1" ht="18" hidden="true" outlineLevel="4">
      <c r="A309" s="2" t="s">
        <v>562</v>
      </c>
      <c r="B309" s="3" t="s">
        <v>563</v>
      </c>
      <c r="C309" s="2"/>
      <c r="D309" s="2" t="s">
        <v>16</v>
      </c>
      <c r="E309" s="4">
        <f>350.00*(1-Z1%)</f>
        <v>350</v>
      </c>
      <c r="F309" s="2">
        <v>1</v>
      </c>
      <c r="G309" s="2"/>
    </row>
    <row r="310" spans="1:26" customHeight="1" ht="18" hidden="true" outlineLevel="4">
      <c r="A310" s="2" t="s">
        <v>564</v>
      </c>
      <c r="B310" s="3" t="s">
        <v>565</v>
      </c>
      <c r="C310" s="2"/>
      <c r="D310" s="2" t="s">
        <v>16</v>
      </c>
      <c r="E310" s="4">
        <f>300.00*(1-Z1%)</f>
        <v>300</v>
      </c>
      <c r="F310" s="2">
        <v>1</v>
      </c>
      <c r="G310" s="2"/>
    </row>
    <row r="311" spans="1:26" customHeight="1" ht="36" hidden="true" outlineLevel="4">
      <c r="A311" s="2" t="s">
        <v>566</v>
      </c>
      <c r="B311" s="3" t="s">
        <v>567</v>
      </c>
      <c r="C311" s="2"/>
      <c r="D311" s="2" t="s">
        <v>16</v>
      </c>
      <c r="E311" s="4">
        <f>300.00*(1-Z1%)</f>
        <v>300</v>
      </c>
      <c r="F311" s="2">
        <v>1</v>
      </c>
      <c r="G311" s="2"/>
    </row>
    <row r="312" spans="1:26" customHeight="1" ht="18" hidden="true" outlineLevel="4">
      <c r="A312" s="2" t="s">
        <v>568</v>
      </c>
      <c r="B312" s="3" t="s">
        <v>569</v>
      </c>
      <c r="C312" s="2"/>
      <c r="D312" s="2" t="s">
        <v>16</v>
      </c>
      <c r="E312" s="4">
        <f>300.00*(1-Z1%)</f>
        <v>300</v>
      </c>
      <c r="F312" s="2">
        <v>1</v>
      </c>
      <c r="G312" s="2"/>
    </row>
    <row r="313" spans="1:26" customHeight="1" ht="18" hidden="true" outlineLevel="4">
      <c r="A313" s="2" t="s">
        <v>570</v>
      </c>
      <c r="B313" s="3" t="s">
        <v>571</v>
      </c>
      <c r="C313" s="2"/>
      <c r="D313" s="2" t="s">
        <v>16</v>
      </c>
      <c r="E313" s="4">
        <f>250.00*(1-Z1%)</f>
        <v>250</v>
      </c>
      <c r="F313" s="2">
        <v>1</v>
      </c>
      <c r="G313" s="2"/>
    </row>
    <row r="314" spans="1:26" customHeight="1" ht="18" hidden="true" outlineLevel="4">
      <c r="A314" s="2" t="s">
        <v>572</v>
      </c>
      <c r="B314" s="3" t="s">
        <v>573</v>
      </c>
      <c r="C314" s="2"/>
      <c r="D314" s="2" t="s">
        <v>16</v>
      </c>
      <c r="E314" s="4">
        <f>300.00*(1-Z1%)</f>
        <v>300</v>
      </c>
      <c r="F314" s="2">
        <v>1</v>
      </c>
      <c r="G314" s="2"/>
    </row>
    <row r="315" spans="1:26" customHeight="1" ht="18" hidden="true" outlineLevel="4">
      <c r="A315" s="2" t="s">
        <v>574</v>
      </c>
      <c r="B315" s="3" t="s">
        <v>575</v>
      </c>
      <c r="C315" s="2"/>
      <c r="D315" s="2" t="s">
        <v>16</v>
      </c>
      <c r="E315" s="4">
        <f>450.00*(1-Z1%)</f>
        <v>450</v>
      </c>
      <c r="F315" s="2">
        <v>1</v>
      </c>
      <c r="G315" s="2"/>
    </row>
    <row r="316" spans="1:26" customHeight="1" ht="18" hidden="true" outlineLevel="4">
      <c r="A316" s="2" t="s">
        <v>576</v>
      </c>
      <c r="B316" s="3" t="s">
        <v>577</v>
      </c>
      <c r="C316" s="2"/>
      <c r="D316" s="2" t="s">
        <v>16</v>
      </c>
      <c r="E316" s="4">
        <f>550.00*(1-Z1%)</f>
        <v>550</v>
      </c>
      <c r="F316" s="2">
        <v>1</v>
      </c>
      <c r="G316" s="2"/>
    </row>
    <row r="317" spans="1:26" customHeight="1" ht="18" hidden="true" outlineLevel="4">
      <c r="A317" s="2" t="s">
        <v>578</v>
      </c>
      <c r="B317" s="3" t="s">
        <v>579</v>
      </c>
      <c r="C317" s="2"/>
      <c r="D317" s="2" t="s">
        <v>16</v>
      </c>
      <c r="E317" s="4">
        <f>420.00*(1-Z1%)</f>
        <v>420</v>
      </c>
      <c r="F317" s="2">
        <v>1</v>
      </c>
      <c r="G317" s="2"/>
    </row>
    <row r="318" spans="1:26" customHeight="1" ht="36" hidden="true" outlineLevel="4">
      <c r="A318" s="2" t="s">
        <v>580</v>
      </c>
      <c r="B318" s="3" t="s">
        <v>581</v>
      </c>
      <c r="C318" s="2"/>
      <c r="D318" s="2" t="s">
        <v>16</v>
      </c>
      <c r="E318" s="4">
        <f>250.00*(1-Z1%)</f>
        <v>250</v>
      </c>
      <c r="F318" s="2">
        <v>1</v>
      </c>
      <c r="G318" s="2"/>
    </row>
    <row r="319" spans="1:26" customHeight="1" ht="36" hidden="true" outlineLevel="4">
      <c r="A319" s="2" t="s">
        <v>582</v>
      </c>
      <c r="B319" s="3" t="s">
        <v>583</v>
      </c>
      <c r="C319" s="2"/>
      <c r="D319" s="2" t="s">
        <v>16</v>
      </c>
      <c r="E319" s="4">
        <f>250.00*(1-Z1%)</f>
        <v>250</v>
      </c>
      <c r="F319" s="2">
        <v>1</v>
      </c>
      <c r="G319" s="2"/>
    </row>
    <row r="320" spans="1:26" customHeight="1" ht="18" hidden="true" outlineLevel="4">
      <c r="A320" s="2" t="s">
        <v>584</v>
      </c>
      <c r="B320" s="3" t="s">
        <v>585</v>
      </c>
      <c r="C320" s="2"/>
      <c r="D320" s="2" t="s">
        <v>16</v>
      </c>
      <c r="E320" s="4">
        <f>400.00*(1-Z1%)</f>
        <v>400</v>
      </c>
      <c r="F320" s="2">
        <v>1</v>
      </c>
      <c r="G320" s="2"/>
    </row>
    <row r="321" spans="1:26" customHeight="1" ht="18" hidden="true" outlineLevel="4">
      <c r="A321" s="2" t="s">
        <v>586</v>
      </c>
      <c r="B321" s="3" t="s">
        <v>587</v>
      </c>
      <c r="C321" s="2"/>
      <c r="D321" s="2" t="s">
        <v>16</v>
      </c>
      <c r="E321" s="4">
        <f>490.00*(1-Z1%)</f>
        <v>490</v>
      </c>
      <c r="F321" s="2">
        <v>2</v>
      </c>
      <c r="G321" s="2"/>
    </row>
    <row r="322" spans="1:26" customHeight="1" ht="18" hidden="true" outlineLevel="4">
      <c r="A322" s="2" t="s">
        <v>588</v>
      </c>
      <c r="B322" s="3" t="s">
        <v>589</v>
      </c>
      <c r="C322" s="2"/>
      <c r="D322" s="2" t="s">
        <v>16</v>
      </c>
      <c r="E322" s="4">
        <f>250.00*(1-Z1%)</f>
        <v>250</v>
      </c>
      <c r="F322" s="2">
        <v>1</v>
      </c>
      <c r="G322" s="2"/>
    </row>
    <row r="323" spans="1:26" customHeight="1" ht="18" hidden="true" outlineLevel="4">
      <c r="A323" s="2" t="s">
        <v>590</v>
      </c>
      <c r="B323" s="3" t="s">
        <v>591</v>
      </c>
      <c r="C323" s="2"/>
      <c r="D323" s="2" t="s">
        <v>16</v>
      </c>
      <c r="E323" s="4">
        <f>350.00*(1-Z1%)</f>
        <v>350</v>
      </c>
      <c r="F323" s="2">
        <v>1</v>
      </c>
      <c r="G323" s="2"/>
    </row>
    <row r="324" spans="1:26" customHeight="1" ht="18" hidden="true" outlineLevel="4">
      <c r="A324" s="2" t="s">
        <v>592</v>
      </c>
      <c r="B324" s="3" t="s">
        <v>593</v>
      </c>
      <c r="C324" s="2"/>
      <c r="D324" s="2" t="s">
        <v>16</v>
      </c>
      <c r="E324" s="4">
        <f>350.00*(1-Z1%)</f>
        <v>350</v>
      </c>
      <c r="F324" s="2">
        <v>1</v>
      </c>
      <c r="G324" s="2"/>
    </row>
    <row r="325" spans="1:26" customHeight="1" ht="18" hidden="true" outlineLevel="4">
      <c r="A325" s="2" t="s">
        <v>594</v>
      </c>
      <c r="B325" s="3" t="s">
        <v>595</v>
      </c>
      <c r="C325" s="2"/>
      <c r="D325" s="2" t="s">
        <v>16</v>
      </c>
      <c r="E325" s="4">
        <f>550.00*(1-Z1%)</f>
        <v>550</v>
      </c>
      <c r="F325" s="2">
        <v>1</v>
      </c>
      <c r="G325" s="2"/>
    </row>
    <row r="326" spans="1:26" customHeight="1" ht="18" hidden="true" outlineLevel="4">
      <c r="A326" s="2" t="s">
        <v>596</v>
      </c>
      <c r="B326" s="3" t="s">
        <v>597</v>
      </c>
      <c r="C326" s="2"/>
      <c r="D326" s="2" t="s">
        <v>16</v>
      </c>
      <c r="E326" s="4">
        <f>500.00*(1-Z1%)</f>
        <v>500</v>
      </c>
      <c r="F326" s="2">
        <v>1</v>
      </c>
      <c r="G326" s="2"/>
    </row>
    <row r="327" spans="1:26" customHeight="1" ht="18" hidden="true" outlineLevel="4">
      <c r="A327" s="2" t="s">
        <v>598</v>
      </c>
      <c r="B327" s="3" t="s">
        <v>599</v>
      </c>
      <c r="C327" s="2"/>
      <c r="D327" s="2" t="s">
        <v>16</v>
      </c>
      <c r="E327" s="4">
        <f>400.00*(1-Z1%)</f>
        <v>400</v>
      </c>
      <c r="F327" s="2">
        <v>1</v>
      </c>
      <c r="G327" s="2"/>
    </row>
    <row r="328" spans="1:26" customHeight="1" ht="18" hidden="true" outlineLevel="4">
      <c r="A328" s="2" t="s">
        <v>600</v>
      </c>
      <c r="B328" s="3" t="s">
        <v>601</v>
      </c>
      <c r="C328" s="2"/>
      <c r="D328" s="2" t="s">
        <v>16</v>
      </c>
      <c r="E328" s="4">
        <f>690.00*(1-Z1%)</f>
        <v>690</v>
      </c>
      <c r="F328" s="2">
        <v>1</v>
      </c>
      <c r="G328" s="2"/>
    </row>
    <row r="329" spans="1:26" customHeight="1" ht="18" hidden="true" outlineLevel="4">
      <c r="A329" s="2" t="s">
        <v>602</v>
      </c>
      <c r="B329" s="3" t="s">
        <v>603</v>
      </c>
      <c r="C329" s="2"/>
      <c r="D329" s="2" t="s">
        <v>16</v>
      </c>
      <c r="E329" s="4">
        <f>350.00*(1-Z1%)</f>
        <v>350</v>
      </c>
      <c r="F329" s="2">
        <v>1</v>
      </c>
      <c r="G329" s="2"/>
    </row>
    <row r="330" spans="1:26" customHeight="1" ht="18" hidden="true" outlineLevel="4">
      <c r="A330" s="2" t="s">
        <v>604</v>
      </c>
      <c r="B330" s="3" t="s">
        <v>605</v>
      </c>
      <c r="C330" s="2"/>
      <c r="D330" s="2" t="s">
        <v>16</v>
      </c>
      <c r="E330" s="4">
        <f>450.00*(1-Z1%)</f>
        <v>450</v>
      </c>
      <c r="F330" s="2">
        <v>1</v>
      </c>
      <c r="G330" s="2"/>
    </row>
    <row r="331" spans="1:26" customHeight="1" ht="18" hidden="true" outlineLevel="4">
      <c r="A331" s="2" t="s">
        <v>606</v>
      </c>
      <c r="B331" s="3" t="s">
        <v>607</v>
      </c>
      <c r="C331" s="2"/>
      <c r="D331" s="2" t="s">
        <v>16</v>
      </c>
      <c r="E331" s="4">
        <f>400.00*(1-Z1%)</f>
        <v>400</v>
      </c>
      <c r="F331" s="2">
        <v>1</v>
      </c>
      <c r="G331" s="2"/>
    </row>
    <row r="332" spans="1:26" customHeight="1" ht="18" hidden="true" outlineLevel="4">
      <c r="A332" s="2" t="s">
        <v>608</v>
      </c>
      <c r="B332" s="3" t="s">
        <v>609</v>
      </c>
      <c r="C332" s="2"/>
      <c r="D332" s="2" t="s">
        <v>16</v>
      </c>
      <c r="E332" s="4">
        <f>350.00*(1-Z1%)</f>
        <v>350</v>
      </c>
      <c r="F332" s="2">
        <v>1</v>
      </c>
      <c r="G332" s="2"/>
    </row>
    <row r="333" spans="1:26" customHeight="1" ht="36" hidden="true" outlineLevel="4">
      <c r="A333" s="2" t="s">
        <v>610</v>
      </c>
      <c r="B333" s="3" t="s">
        <v>611</v>
      </c>
      <c r="C333" s="2"/>
      <c r="D333" s="2" t="s">
        <v>16</v>
      </c>
      <c r="E333" s="4">
        <f>290.00*(1-Z1%)</f>
        <v>290</v>
      </c>
      <c r="F333" s="2">
        <v>1</v>
      </c>
      <c r="G333" s="2"/>
    </row>
    <row r="334" spans="1:26" customHeight="1" ht="36" hidden="true" outlineLevel="4">
      <c r="A334" s="2" t="s">
        <v>612</v>
      </c>
      <c r="B334" s="3" t="s">
        <v>613</v>
      </c>
      <c r="C334" s="2"/>
      <c r="D334" s="2" t="s">
        <v>16</v>
      </c>
      <c r="E334" s="4">
        <f>550.00*(1-Z1%)</f>
        <v>550</v>
      </c>
      <c r="F334" s="2">
        <v>1</v>
      </c>
      <c r="G334" s="2"/>
    </row>
    <row r="335" spans="1:26" customHeight="1" ht="18" hidden="true" outlineLevel="4">
      <c r="A335" s="2" t="s">
        <v>614</v>
      </c>
      <c r="B335" s="3" t="s">
        <v>615</v>
      </c>
      <c r="C335" s="2"/>
      <c r="D335" s="2" t="s">
        <v>16</v>
      </c>
      <c r="E335" s="4">
        <f>590.00*(1-Z1%)</f>
        <v>590</v>
      </c>
      <c r="F335" s="2">
        <v>1</v>
      </c>
      <c r="G335" s="2"/>
    </row>
    <row r="336" spans="1:26" customHeight="1" ht="18" hidden="true" outlineLevel="4">
      <c r="A336" s="2" t="s">
        <v>616</v>
      </c>
      <c r="B336" s="3" t="s">
        <v>617</v>
      </c>
      <c r="C336" s="2"/>
      <c r="D336" s="2" t="s">
        <v>16</v>
      </c>
      <c r="E336" s="4">
        <f>550.00*(1-Z1%)</f>
        <v>550</v>
      </c>
      <c r="F336" s="2">
        <v>1</v>
      </c>
      <c r="G336" s="2"/>
    </row>
    <row r="337" spans="1:26" customHeight="1" ht="36" hidden="true" outlineLevel="4">
      <c r="A337" s="2" t="s">
        <v>618</v>
      </c>
      <c r="B337" s="3" t="s">
        <v>619</v>
      </c>
      <c r="C337" s="2"/>
      <c r="D337" s="2" t="s">
        <v>16</v>
      </c>
      <c r="E337" s="4">
        <f>400.00*(1-Z1%)</f>
        <v>400</v>
      </c>
      <c r="F337" s="2">
        <v>1</v>
      </c>
      <c r="G337" s="2"/>
    </row>
    <row r="338" spans="1:26" customHeight="1" ht="36" hidden="true" outlineLevel="4">
      <c r="A338" s="2" t="s">
        <v>620</v>
      </c>
      <c r="B338" s="3" t="s">
        <v>621</v>
      </c>
      <c r="C338" s="2"/>
      <c r="D338" s="2" t="s">
        <v>16</v>
      </c>
      <c r="E338" s="4">
        <f>400.00*(1-Z1%)</f>
        <v>400</v>
      </c>
      <c r="F338" s="2">
        <v>1</v>
      </c>
      <c r="G338" s="2"/>
    </row>
    <row r="339" spans="1:26" customHeight="1" ht="36" hidden="true" outlineLevel="4">
      <c r="A339" s="2" t="s">
        <v>622</v>
      </c>
      <c r="B339" s="3" t="s">
        <v>623</v>
      </c>
      <c r="C339" s="2"/>
      <c r="D339" s="2" t="s">
        <v>16</v>
      </c>
      <c r="E339" s="4">
        <f>400.00*(1-Z1%)</f>
        <v>400</v>
      </c>
      <c r="F339" s="2">
        <v>1</v>
      </c>
      <c r="G339" s="2"/>
    </row>
    <row r="340" spans="1:26" customHeight="1" ht="36" hidden="true" outlineLevel="4">
      <c r="A340" s="2" t="s">
        <v>624</v>
      </c>
      <c r="B340" s="3" t="s">
        <v>625</v>
      </c>
      <c r="C340" s="2"/>
      <c r="D340" s="2" t="s">
        <v>16</v>
      </c>
      <c r="E340" s="4">
        <f>490.00*(1-Z1%)</f>
        <v>490</v>
      </c>
      <c r="F340" s="2">
        <v>1</v>
      </c>
      <c r="G340" s="2"/>
    </row>
    <row r="341" spans="1:26" customHeight="1" ht="18" hidden="true" outlineLevel="4">
      <c r="A341" s="2" t="s">
        <v>626</v>
      </c>
      <c r="B341" s="3" t="s">
        <v>627</v>
      </c>
      <c r="C341" s="2"/>
      <c r="D341" s="2" t="s">
        <v>16</v>
      </c>
      <c r="E341" s="4">
        <f>350.00*(1-Z1%)</f>
        <v>350</v>
      </c>
      <c r="F341" s="2">
        <v>1</v>
      </c>
      <c r="G341" s="2"/>
    </row>
    <row r="342" spans="1:26" customHeight="1" ht="18" hidden="true" outlineLevel="4">
      <c r="A342" s="2" t="s">
        <v>628</v>
      </c>
      <c r="B342" s="3" t="s">
        <v>629</v>
      </c>
      <c r="C342" s="2"/>
      <c r="D342" s="2" t="s">
        <v>16</v>
      </c>
      <c r="E342" s="4">
        <f>300.00*(1-Z1%)</f>
        <v>300</v>
      </c>
      <c r="F342" s="2">
        <v>1</v>
      </c>
      <c r="G342" s="2"/>
    </row>
    <row r="343" spans="1:26" customHeight="1" ht="18" hidden="true" outlineLevel="4">
      <c r="A343" s="2" t="s">
        <v>630</v>
      </c>
      <c r="B343" s="3" t="s">
        <v>631</v>
      </c>
      <c r="C343" s="2"/>
      <c r="D343" s="2" t="s">
        <v>16</v>
      </c>
      <c r="E343" s="4">
        <f>450.00*(1-Z1%)</f>
        <v>450</v>
      </c>
      <c r="F343" s="2">
        <v>1</v>
      </c>
      <c r="G343" s="2"/>
    </row>
    <row r="344" spans="1:26" customHeight="1" ht="18" hidden="true" outlineLevel="4">
      <c r="A344" s="2" t="s">
        <v>632</v>
      </c>
      <c r="B344" s="3" t="s">
        <v>633</v>
      </c>
      <c r="C344" s="2"/>
      <c r="D344" s="2" t="s">
        <v>16</v>
      </c>
      <c r="E344" s="4">
        <f>450.00*(1-Z1%)</f>
        <v>450</v>
      </c>
      <c r="F344" s="2">
        <v>1</v>
      </c>
      <c r="G344" s="2"/>
    </row>
    <row r="345" spans="1:26" customHeight="1" ht="18" hidden="true" outlineLevel="4">
      <c r="A345" s="2" t="s">
        <v>634</v>
      </c>
      <c r="B345" s="3" t="s">
        <v>635</v>
      </c>
      <c r="C345" s="2"/>
      <c r="D345" s="2" t="s">
        <v>16</v>
      </c>
      <c r="E345" s="4">
        <f>490.00*(1-Z1%)</f>
        <v>490</v>
      </c>
      <c r="F345" s="2">
        <v>1</v>
      </c>
      <c r="G345" s="2"/>
    </row>
    <row r="346" spans="1:26" customHeight="1" ht="18" hidden="true" outlineLevel="4">
      <c r="A346" s="2" t="s">
        <v>636</v>
      </c>
      <c r="B346" s="3" t="s">
        <v>637</v>
      </c>
      <c r="C346" s="2"/>
      <c r="D346" s="2" t="s">
        <v>16</v>
      </c>
      <c r="E346" s="4">
        <f>500.00*(1-Z1%)</f>
        <v>500</v>
      </c>
      <c r="F346" s="2">
        <v>1</v>
      </c>
      <c r="G346" s="2"/>
    </row>
    <row r="347" spans="1:26" customHeight="1" ht="18" hidden="true" outlineLevel="4">
      <c r="A347" s="2" t="s">
        <v>638</v>
      </c>
      <c r="B347" s="3" t="s">
        <v>639</v>
      </c>
      <c r="C347" s="2"/>
      <c r="D347" s="2" t="s">
        <v>16</v>
      </c>
      <c r="E347" s="4">
        <f>490.00*(1-Z1%)</f>
        <v>490</v>
      </c>
      <c r="F347" s="2">
        <v>1</v>
      </c>
      <c r="G347" s="2"/>
    </row>
    <row r="348" spans="1:26" customHeight="1" ht="18" hidden="true" outlineLevel="4">
      <c r="A348" s="2" t="s">
        <v>640</v>
      </c>
      <c r="B348" s="3" t="s">
        <v>641</v>
      </c>
      <c r="C348" s="2"/>
      <c r="D348" s="2" t="s">
        <v>16</v>
      </c>
      <c r="E348" s="4">
        <f>250.00*(1-Z1%)</f>
        <v>250</v>
      </c>
      <c r="F348" s="2">
        <v>1</v>
      </c>
      <c r="G348" s="2"/>
    </row>
    <row r="349" spans="1:26" customHeight="1" ht="36" hidden="true" outlineLevel="4">
      <c r="A349" s="2" t="s">
        <v>642</v>
      </c>
      <c r="B349" s="3" t="s">
        <v>643</v>
      </c>
      <c r="C349" s="2"/>
      <c r="D349" s="2" t="s">
        <v>16</v>
      </c>
      <c r="E349" s="4">
        <f>390.00*(1-Z1%)</f>
        <v>390</v>
      </c>
      <c r="F349" s="2">
        <v>1</v>
      </c>
      <c r="G349" s="2"/>
    </row>
    <row r="350" spans="1:26" customHeight="1" ht="36" hidden="true" outlineLevel="4">
      <c r="A350" s="2" t="s">
        <v>644</v>
      </c>
      <c r="B350" s="3" t="s">
        <v>645</v>
      </c>
      <c r="C350" s="2"/>
      <c r="D350" s="2" t="s">
        <v>16</v>
      </c>
      <c r="E350" s="4">
        <f>580.00*(1-Z1%)</f>
        <v>580</v>
      </c>
      <c r="F350" s="2">
        <v>1</v>
      </c>
      <c r="G350" s="2"/>
    </row>
    <row r="351" spans="1:26" customHeight="1" ht="18" hidden="true" outlineLevel="4">
      <c r="A351" s="2" t="s">
        <v>646</v>
      </c>
      <c r="B351" s="3" t="s">
        <v>647</v>
      </c>
      <c r="C351" s="2"/>
      <c r="D351" s="2" t="s">
        <v>16</v>
      </c>
      <c r="E351" s="4">
        <f>300.00*(1-Z1%)</f>
        <v>300</v>
      </c>
      <c r="F351" s="2">
        <v>1</v>
      </c>
      <c r="G351" s="2"/>
    </row>
    <row r="352" spans="1:26" customHeight="1" ht="35" hidden="true" outlineLevel="4">
      <c r="A352" s="5" t="s">
        <v>648</v>
      </c>
      <c r="B352" s="5"/>
      <c r="C352" s="5"/>
      <c r="D352" s="5"/>
      <c r="E352" s="5"/>
      <c r="F352" s="5"/>
      <c r="G352" s="5"/>
    </row>
    <row r="353" spans="1:26" customHeight="1" ht="18" hidden="true" outlineLevel="4">
      <c r="A353" s="2" t="s">
        <v>649</v>
      </c>
      <c r="B353" s="3" t="s">
        <v>650</v>
      </c>
      <c r="C353" s="2"/>
      <c r="D353" s="2" t="s">
        <v>16</v>
      </c>
      <c r="E353" s="4">
        <f>150.00*(1-Z1%)</f>
        <v>150</v>
      </c>
      <c r="F353" s="2">
        <v>3</v>
      </c>
      <c r="G353" s="2"/>
    </row>
    <row r="354" spans="1:26" customHeight="1" ht="18" hidden="true" outlineLevel="4">
      <c r="A354" s="2" t="s">
        <v>651</v>
      </c>
      <c r="B354" s="3" t="s">
        <v>652</v>
      </c>
      <c r="C354" s="2"/>
      <c r="D354" s="2" t="s">
        <v>16</v>
      </c>
      <c r="E354" s="4">
        <f>100.00*(1-Z1%)</f>
        <v>100</v>
      </c>
      <c r="F354" s="2">
        <v>6</v>
      </c>
      <c r="G354" s="2"/>
    </row>
    <row r="355" spans="1:26" customHeight="1" ht="35" hidden="true" outlineLevel="4">
      <c r="A355" s="5" t="s">
        <v>653</v>
      </c>
      <c r="B355" s="5"/>
      <c r="C355" s="5"/>
      <c r="D355" s="5"/>
      <c r="E355" s="5"/>
      <c r="F355" s="5"/>
      <c r="G355" s="5"/>
    </row>
    <row r="356" spans="1:26" customHeight="1" ht="72" hidden="true" outlineLevel="4">
      <c r="A356" s="2" t="s">
        <v>654</v>
      </c>
      <c r="B356" s="3" t="s">
        <v>655</v>
      </c>
      <c r="C356" s="2"/>
      <c r="D356" s="2" t="s">
        <v>16</v>
      </c>
      <c r="E356" s="4">
        <f>380.00*(1-Z1%)</f>
        <v>380</v>
      </c>
      <c r="F356" s="2">
        <v>1</v>
      </c>
      <c r="G356" s="2"/>
    </row>
    <row r="357" spans="1:26" customHeight="1" ht="18" hidden="true" outlineLevel="4">
      <c r="A357" s="2" t="s">
        <v>656</v>
      </c>
      <c r="B357" s="3" t="s">
        <v>657</v>
      </c>
      <c r="C357" s="2"/>
      <c r="D357" s="2" t="s">
        <v>16</v>
      </c>
      <c r="E357" s="4">
        <f>390.00*(1-Z1%)</f>
        <v>390</v>
      </c>
      <c r="F357" s="2">
        <v>1</v>
      </c>
      <c r="G357" s="2"/>
    </row>
    <row r="358" spans="1:26" customHeight="1" ht="18" hidden="true" outlineLevel="4">
      <c r="A358" s="2" t="s">
        <v>658</v>
      </c>
      <c r="B358" s="3" t="s">
        <v>659</v>
      </c>
      <c r="C358" s="2"/>
      <c r="D358" s="2" t="s">
        <v>16</v>
      </c>
      <c r="E358" s="4">
        <f>450.00*(1-Z1%)</f>
        <v>450</v>
      </c>
      <c r="F358" s="2">
        <v>1</v>
      </c>
      <c r="G358" s="2"/>
    </row>
    <row r="359" spans="1:26" customHeight="1" ht="18" hidden="true" outlineLevel="4">
      <c r="A359" s="2" t="s">
        <v>660</v>
      </c>
      <c r="B359" s="3" t="s">
        <v>661</v>
      </c>
      <c r="C359" s="2"/>
      <c r="D359" s="2" t="s">
        <v>16</v>
      </c>
      <c r="E359" s="4">
        <f>450.00*(1-Z1%)</f>
        <v>450</v>
      </c>
      <c r="F359" s="2">
        <v>1</v>
      </c>
      <c r="G359" s="2"/>
    </row>
    <row r="360" spans="1:26" customHeight="1" ht="18" hidden="true" outlineLevel="4">
      <c r="A360" s="2" t="s">
        <v>662</v>
      </c>
      <c r="B360" s="3" t="s">
        <v>663</v>
      </c>
      <c r="C360" s="2"/>
      <c r="D360" s="2" t="s">
        <v>16</v>
      </c>
      <c r="E360" s="4">
        <f>550.00*(1-Z1%)</f>
        <v>550</v>
      </c>
      <c r="F360" s="2">
        <v>2</v>
      </c>
      <c r="G360" s="2"/>
    </row>
    <row r="361" spans="1:26" customHeight="1" ht="18" hidden="true" outlineLevel="4">
      <c r="A361" s="2" t="s">
        <v>664</v>
      </c>
      <c r="B361" s="3" t="s">
        <v>665</v>
      </c>
      <c r="C361" s="2"/>
      <c r="D361" s="2" t="s">
        <v>16</v>
      </c>
      <c r="E361" s="4">
        <f>550.00*(1-Z1%)</f>
        <v>550</v>
      </c>
      <c r="F361" s="2">
        <v>1</v>
      </c>
      <c r="G361" s="2"/>
    </row>
    <row r="362" spans="1:26" customHeight="1" ht="36" hidden="true" outlineLevel="4">
      <c r="A362" s="2" t="s">
        <v>666</v>
      </c>
      <c r="B362" s="3" t="s">
        <v>667</v>
      </c>
      <c r="C362" s="2"/>
      <c r="D362" s="2" t="s">
        <v>16</v>
      </c>
      <c r="E362" s="4">
        <f>550.00*(1-Z1%)</f>
        <v>550</v>
      </c>
      <c r="F362" s="2">
        <v>1</v>
      </c>
      <c r="G362" s="2"/>
    </row>
    <row r="363" spans="1:26" customHeight="1" ht="36" hidden="true" outlineLevel="4">
      <c r="A363" s="2" t="s">
        <v>668</v>
      </c>
      <c r="B363" s="3" t="s">
        <v>669</v>
      </c>
      <c r="C363" s="2"/>
      <c r="D363" s="2" t="s">
        <v>16</v>
      </c>
      <c r="E363" s="4">
        <f>690.00*(1-Z1%)</f>
        <v>690</v>
      </c>
      <c r="F363" s="2">
        <v>1</v>
      </c>
      <c r="G363" s="2"/>
    </row>
    <row r="364" spans="1:26" customHeight="1" ht="18" hidden="true" outlineLevel="4">
      <c r="A364" s="2" t="s">
        <v>670</v>
      </c>
      <c r="B364" s="3" t="s">
        <v>671</v>
      </c>
      <c r="C364" s="2"/>
      <c r="D364" s="2" t="s">
        <v>16</v>
      </c>
      <c r="E364" s="4">
        <f>950.00*(1-Z1%)</f>
        <v>950</v>
      </c>
      <c r="F364" s="2">
        <v>1</v>
      </c>
      <c r="G364" s="2"/>
    </row>
    <row r="365" spans="1:26" customHeight="1" ht="18" hidden="true" outlineLevel="4">
      <c r="A365" s="2" t="s">
        <v>672</v>
      </c>
      <c r="B365" s="3" t="s">
        <v>673</v>
      </c>
      <c r="C365" s="2"/>
      <c r="D365" s="2" t="s">
        <v>16</v>
      </c>
      <c r="E365" s="4">
        <f>350.00*(1-Z1%)</f>
        <v>350</v>
      </c>
      <c r="F365" s="2">
        <v>1</v>
      </c>
      <c r="G365" s="2"/>
    </row>
    <row r="366" spans="1:26" customHeight="1" ht="35" hidden="true" outlineLevel="4">
      <c r="A366" s="5" t="s">
        <v>674</v>
      </c>
      <c r="B366" s="5"/>
      <c r="C366" s="5"/>
      <c r="D366" s="5"/>
      <c r="E366" s="5"/>
      <c r="F366" s="5"/>
      <c r="G366" s="5"/>
    </row>
    <row r="367" spans="1:26" customHeight="1" ht="18" hidden="true" outlineLevel="4">
      <c r="A367" s="2" t="s">
        <v>675</v>
      </c>
      <c r="B367" s="3" t="s">
        <v>676</v>
      </c>
      <c r="C367" s="2"/>
      <c r="D367" s="2" t="s">
        <v>16</v>
      </c>
      <c r="E367" s="4">
        <f>490.00*(1-Z1%)</f>
        <v>490</v>
      </c>
      <c r="F367" s="2">
        <v>1</v>
      </c>
      <c r="G367" s="2"/>
    </row>
    <row r="368" spans="1:26" customHeight="1" ht="18" hidden="true" outlineLevel="4">
      <c r="A368" s="2" t="s">
        <v>677</v>
      </c>
      <c r="B368" s="3" t="s">
        <v>678</v>
      </c>
      <c r="C368" s="2"/>
      <c r="D368" s="2" t="s">
        <v>16</v>
      </c>
      <c r="E368" s="4">
        <f>350.00*(1-Z1%)</f>
        <v>350</v>
      </c>
      <c r="F368" s="2">
        <v>2</v>
      </c>
      <c r="G368" s="2"/>
    </row>
    <row r="369" spans="1:26" customHeight="1" ht="18" hidden="true" outlineLevel="4">
      <c r="A369" s="2" t="s">
        <v>679</v>
      </c>
      <c r="B369" s="3" t="s">
        <v>680</v>
      </c>
      <c r="C369" s="2"/>
      <c r="D369" s="2" t="s">
        <v>16</v>
      </c>
      <c r="E369" s="4">
        <f>100.00*(1-Z1%)</f>
        <v>100</v>
      </c>
      <c r="F369" s="2">
        <v>1</v>
      </c>
      <c r="G369" s="2"/>
    </row>
    <row r="370" spans="1:26" customHeight="1" ht="18" hidden="true" outlineLevel="4">
      <c r="A370" s="2" t="s">
        <v>681</v>
      </c>
      <c r="B370" s="3" t="s">
        <v>682</v>
      </c>
      <c r="C370" s="2"/>
      <c r="D370" s="2" t="s">
        <v>16</v>
      </c>
      <c r="E370" s="4">
        <f>350.00*(1-Z1%)</f>
        <v>350</v>
      </c>
      <c r="F370" s="2">
        <v>1</v>
      </c>
      <c r="G370" s="2"/>
    </row>
    <row r="371" spans="1:26" customHeight="1" ht="18" hidden="true" outlineLevel="4">
      <c r="A371" s="2" t="s">
        <v>683</v>
      </c>
      <c r="B371" s="3" t="s">
        <v>684</v>
      </c>
      <c r="C371" s="2"/>
      <c r="D371" s="2" t="s">
        <v>16</v>
      </c>
      <c r="E371" s="4">
        <f>690.00*(1-Z1%)</f>
        <v>690</v>
      </c>
      <c r="F371" s="2">
        <v>1</v>
      </c>
      <c r="G371" s="2"/>
    </row>
    <row r="372" spans="1:26" customHeight="1" ht="18" hidden="true" outlineLevel="4">
      <c r="A372" s="2" t="s">
        <v>685</v>
      </c>
      <c r="B372" s="3" t="s">
        <v>686</v>
      </c>
      <c r="C372" s="2"/>
      <c r="D372" s="2" t="s">
        <v>16</v>
      </c>
      <c r="E372" s="4">
        <f>590.00*(1-Z1%)</f>
        <v>590</v>
      </c>
      <c r="F372" s="2">
        <v>1</v>
      </c>
      <c r="G372" s="2"/>
    </row>
    <row r="373" spans="1:26" customHeight="1" ht="18" hidden="true" outlineLevel="4">
      <c r="A373" s="2" t="s">
        <v>687</v>
      </c>
      <c r="B373" s="3" t="s">
        <v>688</v>
      </c>
      <c r="C373" s="2"/>
      <c r="D373" s="2" t="s">
        <v>16</v>
      </c>
      <c r="E373" s="4">
        <f>500.00*(1-Z1%)</f>
        <v>500</v>
      </c>
      <c r="F373" s="2">
        <v>1</v>
      </c>
      <c r="G373" s="2"/>
    </row>
    <row r="374" spans="1:26" customHeight="1" ht="18" hidden="true" outlineLevel="4">
      <c r="A374" s="2" t="s">
        <v>689</v>
      </c>
      <c r="B374" s="3" t="s">
        <v>690</v>
      </c>
      <c r="C374" s="2"/>
      <c r="D374" s="2" t="s">
        <v>16</v>
      </c>
      <c r="E374" s="4">
        <f>450.00*(1-Z1%)</f>
        <v>450</v>
      </c>
      <c r="F374" s="2">
        <v>1</v>
      </c>
      <c r="G374" s="2"/>
    </row>
    <row r="375" spans="1:26" customHeight="1" ht="18" hidden="true" outlineLevel="4">
      <c r="A375" s="2" t="s">
        <v>691</v>
      </c>
      <c r="B375" s="3" t="s">
        <v>692</v>
      </c>
      <c r="C375" s="2"/>
      <c r="D375" s="2" t="s">
        <v>16</v>
      </c>
      <c r="E375" s="4">
        <f>490.00*(1-Z1%)</f>
        <v>490</v>
      </c>
      <c r="F375" s="2">
        <v>1</v>
      </c>
      <c r="G375" s="2"/>
    </row>
    <row r="376" spans="1:26" customHeight="1" ht="18" hidden="true" outlineLevel="4">
      <c r="A376" s="2" t="s">
        <v>693</v>
      </c>
      <c r="B376" s="3" t="s">
        <v>694</v>
      </c>
      <c r="C376" s="2"/>
      <c r="D376" s="2" t="s">
        <v>16</v>
      </c>
      <c r="E376" s="4">
        <f>490.00*(1-Z1%)</f>
        <v>490</v>
      </c>
      <c r="F376" s="2">
        <v>1</v>
      </c>
      <c r="G376" s="2"/>
    </row>
    <row r="377" spans="1:26" customHeight="1" ht="18" hidden="true" outlineLevel="4">
      <c r="A377" s="2" t="s">
        <v>695</v>
      </c>
      <c r="B377" s="3" t="s">
        <v>696</v>
      </c>
      <c r="C377" s="2"/>
      <c r="D377" s="2" t="s">
        <v>16</v>
      </c>
      <c r="E377" s="4">
        <f>380.00*(1-Z1%)</f>
        <v>380</v>
      </c>
      <c r="F377" s="2">
        <v>1</v>
      </c>
      <c r="G377" s="2"/>
    </row>
    <row r="378" spans="1:26" customHeight="1" ht="18" hidden="true" outlineLevel="4">
      <c r="A378" s="2" t="s">
        <v>697</v>
      </c>
      <c r="B378" s="3" t="s">
        <v>698</v>
      </c>
      <c r="C378" s="2"/>
      <c r="D378" s="2" t="s">
        <v>16</v>
      </c>
      <c r="E378" s="4">
        <f>450.00*(1-Z1%)</f>
        <v>450</v>
      </c>
      <c r="F378" s="2">
        <v>1</v>
      </c>
      <c r="G378" s="2"/>
    </row>
    <row r="379" spans="1:26" customHeight="1" ht="18" hidden="true" outlineLevel="4">
      <c r="A379" s="2" t="s">
        <v>699</v>
      </c>
      <c r="B379" s="3" t="s">
        <v>700</v>
      </c>
      <c r="C379" s="2"/>
      <c r="D379" s="2" t="s">
        <v>16</v>
      </c>
      <c r="E379" s="4">
        <f>890.00*(1-Z1%)</f>
        <v>890</v>
      </c>
      <c r="F379" s="2">
        <v>1</v>
      </c>
      <c r="G379" s="2"/>
    </row>
    <row r="380" spans="1:26" customHeight="1" ht="18" hidden="true" outlineLevel="4">
      <c r="A380" s="2" t="s">
        <v>701</v>
      </c>
      <c r="B380" s="3" t="s">
        <v>702</v>
      </c>
      <c r="C380" s="2"/>
      <c r="D380" s="2" t="s">
        <v>16</v>
      </c>
      <c r="E380" s="4">
        <f>390.00*(1-Z1%)</f>
        <v>390</v>
      </c>
      <c r="F380" s="2">
        <v>1</v>
      </c>
      <c r="G380" s="2"/>
    </row>
    <row r="381" spans="1:26" customHeight="1" ht="36" hidden="true" outlineLevel="4">
      <c r="A381" s="2" t="s">
        <v>703</v>
      </c>
      <c r="B381" s="3" t="s">
        <v>704</v>
      </c>
      <c r="C381" s="2"/>
      <c r="D381" s="2" t="s">
        <v>16</v>
      </c>
      <c r="E381" s="4">
        <f>400.00*(1-Z1%)</f>
        <v>400</v>
      </c>
      <c r="F381" s="2">
        <v>1</v>
      </c>
      <c r="G381" s="2"/>
    </row>
    <row r="382" spans="1:26" customHeight="1" ht="18" hidden="true" outlineLevel="4">
      <c r="A382" s="2" t="s">
        <v>705</v>
      </c>
      <c r="B382" s="3" t="s">
        <v>706</v>
      </c>
      <c r="C382" s="2"/>
      <c r="D382" s="2" t="s">
        <v>16</v>
      </c>
      <c r="E382" s="4">
        <f>450.00*(1-Z1%)</f>
        <v>450</v>
      </c>
      <c r="F382" s="2">
        <v>1</v>
      </c>
      <c r="G382" s="2"/>
    </row>
    <row r="383" spans="1:26" customHeight="1" ht="36" hidden="true" outlineLevel="4">
      <c r="A383" s="2" t="s">
        <v>707</v>
      </c>
      <c r="B383" s="3" t="s">
        <v>708</v>
      </c>
      <c r="C383" s="2"/>
      <c r="D383" s="2" t="s">
        <v>16</v>
      </c>
      <c r="E383" s="4">
        <f>450.00*(1-Z1%)</f>
        <v>450</v>
      </c>
      <c r="F383" s="2">
        <v>1</v>
      </c>
      <c r="G383" s="2"/>
    </row>
    <row r="384" spans="1:26" customHeight="1" ht="18" hidden="true" outlineLevel="4">
      <c r="A384" s="2" t="s">
        <v>709</v>
      </c>
      <c r="B384" s="3" t="s">
        <v>710</v>
      </c>
      <c r="C384" s="2"/>
      <c r="D384" s="2" t="s">
        <v>16</v>
      </c>
      <c r="E384" s="4">
        <f>350.00*(1-Z1%)</f>
        <v>350</v>
      </c>
      <c r="F384" s="2">
        <v>1</v>
      </c>
      <c r="G384" s="2"/>
    </row>
    <row r="385" spans="1:26" customHeight="1" ht="18" hidden="true" outlineLevel="4">
      <c r="A385" s="2" t="s">
        <v>711</v>
      </c>
      <c r="B385" s="3" t="s">
        <v>712</v>
      </c>
      <c r="C385" s="2"/>
      <c r="D385" s="2" t="s">
        <v>16</v>
      </c>
      <c r="E385" s="4">
        <f>450.00*(1-Z1%)</f>
        <v>450</v>
      </c>
      <c r="F385" s="2">
        <v>1</v>
      </c>
      <c r="G385" s="2"/>
    </row>
    <row r="386" spans="1:26" customHeight="1" ht="18" hidden="true" outlineLevel="4">
      <c r="A386" s="2" t="s">
        <v>713</v>
      </c>
      <c r="B386" s="3" t="s">
        <v>714</v>
      </c>
      <c r="C386" s="2"/>
      <c r="D386" s="2" t="s">
        <v>16</v>
      </c>
      <c r="E386" s="4">
        <f>690.00*(1-Z1%)</f>
        <v>690</v>
      </c>
      <c r="F386" s="2">
        <v>1</v>
      </c>
      <c r="G386" s="2"/>
    </row>
    <row r="387" spans="1:26" customHeight="1" ht="18" hidden="true" outlineLevel="4">
      <c r="A387" s="2" t="s">
        <v>715</v>
      </c>
      <c r="B387" s="3" t="s">
        <v>716</v>
      </c>
      <c r="C387" s="2"/>
      <c r="D387" s="2" t="s">
        <v>16</v>
      </c>
      <c r="E387" s="4">
        <f>350.00*(1-Z1%)</f>
        <v>350</v>
      </c>
      <c r="F387" s="2">
        <v>1</v>
      </c>
      <c r="G387" s="2"/>
    </row>
    <row r="388" spans="1:26" customHeight="1" ht="18" hidden="true" outlineLevel="4">
      <c r="A388" s="2" t="s">
        <v>717</v>
      </c>
      <c r="B388" s="3" t="s">
        <v>718</v>
      </c>
      <c r="C388" s="2"/>
      <c r="D388" s="2" t="s">
        <v>16</v>
      </c>
      <c r="E388" s="4">
        <f>390.00*(1-Z1%)</f>
        <v>390</v>
      </c>
      <c r="F388" s="2">
        <v>1</v>
      </c>
      <c r="G388" s="2"/>
    </row>
    <row r="389" spans="1:26" customHeight="1" ht="18" hidden="true" outlineLevel="4">
      <c r="A389" s="2" t="s">
        <v>719</v>
      </c>
      <c r="B389" s="3" t="s">
        <v>720</v>
      </c>
      <c r="C389" s="2"/>
      <c r="D389" s="2" t="s">
        <v>16</v>
      </c>
      <c r="E389" s="4">
        <f>390.00*(1-Z1%)</f>
        <v>390</v>
      </c>
      <c r="F389" s="2">
        <v>1</v>
      </c>
      <c r="G389" s="2"/>
    </row>
    <row r="390" spans="1:26" customHeight="1" ht="18" hidden="true" outlineLevel="4">
      <c r="A390" s="2" t="s">
        <v>721</v>
      </c>
      <c r="B390" s="3" t="s">
        <v>722</v>
      </c>
      <c r="C390" s="2"/>
      <c r="D390" s="2" t="s">
        <v>16</v>
      </c>
      <c r="E390" s="4">
        <f>590.00*(1-Z1%)</f>
        <v>590</v>
      </c>
      <c r="F390" s="2">
        <v>1</v>
      </c>
      <c r="G390" s="2"/>
    </row>
    <row r="391" spans="1:26" customHeight="1" ht="18" hidden="true" outlineLevel="4">
      <c r="A391" s="2" t="s">
        <v>723</v>
      </c>
      <c r="B391" s="3" t="s">
        <v>724</v>
      </c>
      <c r="C391" s="2"/>
      <c r="D391" s="2" t="s">
        <v>16</v>
      </c>
      <c r="E391" s="4">
        <f>650.00*(1-Z1%)</f>
        <v>650</v>
      </c>
      <c r="F391" s="2">
        <v>1</v>
      </c>
      <c r="G391" s="2"/>
    </row>
    <row r="392" spans="1:26" customHeight="1" ht="36" hidden="true" outlineLevel="4">
      <c r="A392" s="2" t="s">
        <v>725</v>
      </c>
      <c r="B392" s="3" t="s">
        <v>726</v>
      </c>
      <c r="C392" s="2"/>
      <c r="D392" s="2" t="s">
        <v>16</v>
      </c>
      <c r="E392" s="4">
        <f>990.00*(1-Z1%)</f>
        <v>990</v>
      </c>
      <c r="F392" s="2">
        <v>1</v>
      </c>
      <c r="G392" s="2"/>
    </row>
    <row r="393" spans="1:26" customHeight="1" ht="18" hidden="true" outlineLevel="4">
      <c r="A393" s="2" t="s">
        <v>727</v>
      </c>
      <c r="B393" s="3" t="s">
        <v>728</v>
      </c>
      <c r="C393" s="2"/>
      <c r="D393" s="2" t="s">
        <v>16</v>
      </c>
      <c r="E393" s="4">
        <f>500.00*(1-Z1%)</f>
        <v>500</v>
      </c>
      <c r="F393" s="2">
        <v>1</v>
      </c>
      <c r="G393" s="2"/>
    </row>
    <row r="394" spans="1:26" customHeight="1" ht="18" hidden="true" outlineLevel="4">
      <c r="A394" s="2" t="s">
        <v>729</v>
      </c>
      <c r="B394" s="3" t="s">
        <v>730</v>
      </c>
      <c r="C394" s="2"/>
      <c r="D394" s="2" t="s">
        <v>16</v>
      </c>
      <c r="E394" s="4">
        <f>400.00*(1-Z1%)</f>
        <v>400</v>
      </c>
      <c r="F394" s="2">
        <v>1</v>
      </c>
      <c r="G394" s="2"/>
    </row>
    <row r="395" spans="1:26" customHeight="1" ht="18" hidden="true" outlineLevel="4">
      <c r="A395" s="2" t="s">
        <v>731</v>
      </c>
      <c r="B395" s="3" t="s">
        <v>732</v>
      </c>
      <c r="C395" s="2"/>
      <c r="D395" s="2" t="s">
        <v>16</v>
      </c>
      <c r="E395" s="4">
        <f>400.00*(1-Z1%)</f>
        <v>400</v>
      </c>
      <c r="F395" s="2">
        <v>1</v>
      </c>
      <c r="G395" s="2"/>
    </row>
    <row r="396" spans="1:26" customHeight="1" ht="18" hidden="true" outlineLevel="4">
      <c r="A396" s="2" t="s">
        <v>733</v>
      </c>
      <c r="B396" s="3" t="s">
        <v>734</v>
      </c>
      <c r="C396" s="2"/>
      <c r="D396" s="2" t="s">
        <v>16</v>
      </c>
      <c r="E396" s="4">
        <f>650.00*(1-Z1%)</f>
        <v>650</v>
      </c>
      <c r="F396" s="2">
        <v>1</v>
      </c>
      <c r="G396" s="2"/>
    </row>
    <row r="397" spans="1:26" customHeight="1" ht="18" hidden="true" outlineLevel="4">
      <c r="A397" s="2" t="s">
        <v>735</v>
      </c>
      <c r="B397" s="3" t="s">
        <v>736</v>
      </c>
      <c r="C397" s="2"/>
      <c r="D397" s="2" t="s">
        <v>16</v>
      </c>
      <c r="E397" s="4">
        <f>490.00*(1-Z1%)</f>
        <v>490</v>
      </c>
      <c r="F397" s="2">
        <v>1</v>
      </c>
      <c r="G397" s="2"/>
    </row>
    <row r="398" spans="1:26" customHeight="1" ht="18" hidden="true" outlineLevel="4">
      <c r="A398" s="2" t="s">
        <v>737</v>
      </c>
      <c r="B398" s="3" t="s">
        <v>738</v>
      </c>
      <c r="C398" s="2"/>
      <c r="D398" s="2" t="s">
        <v>16</v>
      </c>
      <c r="E398" s="4">
        <f>590.00*(1-Z1%)</f>
        <v>590</v>
      </c>
      <c r="F398" s="2">
        <v>1</v>
      </c>
      <c r="G398" s="2"/>
    </row>
    <row r="399" spans="1:26" customHeight="1" ht="18" hidden="true" outlineLevel="4">
      <c r="A399" s="2" t="s">
        <v>739</v>
      </c>
      <c r="B399" s="3" t="s">
        <v>740</v>
      </c>
      <c r="C399" s="2"/>
      <c r="D399" s="2" t="s">
        <v>16</v>
      </c>
      <c r="E399" s="4">
        <f>550.00*(1-Z1%)</f>
        <v>550</v>
      </c>
      <c r="F399" s="2">
        <v>1</v>
      </c>
      <c r="G399" s="2"/>
    </row>
    <row r="400" spans="1:26" customHeight="1" ht="18" hidden="true" outlineLevel="4">
      <c r="A400" s="2" t="s">
        <v>741</v>
      </c>
      <c r="B400" s="3" t="s">
        <v>742</v>
      </c>
      <c r="C400" s="2"/>
      <c r="D400" s="2" t="s">
        <v>16</v>
      </c>
      <c r="E400" s="4">
        <f>500.00*(1-Z1%)</f>
        <v>500</v>
      </c>
      <c r="F400" s="2">
        <v>1</v>
      </c>
      <c r="G400" s="2"/>
    </row>
    <row r="401" spans="1:26" customHeight="1" ht="36" hidden="true" outlineLevel="4">
      <c r="A401" s="2" t="s">
        <v>743</v>
      </c>
      <c r="B401" s="3" t="s">
        <v>744</v>
      </c>
      <c r="C401" s="2"/>
      <c r="D401" s="2" t="s">
        <v>16</v>
      </c>
      <c r="E401" s="4">
        <f>350.00*(1-Z1%)</f>
        <v>350</v>
      </c>
      <c r="F401" s="2">
        <v>1</v>
      </c>
      <c r="G401" s="2"/>
    </row>
    <row r="402" spans="1:26" customHeight="1" ht="18" hidden="true" outlineLevel="4">
      <c r="A402" s="2" t="s">
        <v>745</v>
      </c>
      <c r="B402" s="3" t="s">
        <v>746</v>
      </c>
      <c r="C402" s="2"/>
      <c r="D402" s="2" t="s">
        <v>16</v>
      </c>
      <c r="E402" s="4">
        <f>350.00*(1-Z1%)</f>
        <v>350</v>
      </c>
      <c r="F402" s="2">
        <v>1</v>
      </c>
      <c r="G402" s="2"/>
    </row>
    <row r="403" spans="1:26" customHeight="1" ht="36" hidden="true" outlineLevel="4">
      <c r="A403" s="2" t="s">
        <v>747</v>
      </c>
      <c r="B403" s="3" t="s">
        <v>748</v>
      </c>
      <c r="C403" s="2"/>
      <c r="D403" s="2" t="s">
        <v>16</v>
      </c>
      <c r="E403" s="4">
        <f>1990.00*(1-Z1%)</f>
        <v>1990</v>
      </c>
      <c r="F403" s="2">
        <v>1</v>
      </c>
      <c r="G403" s="2"/>
    </row>
    <row r="404" spans="1:26" customHeight="1" ht="36" hidden="true" outlineLevel="4">
      <c r="A404" s="2" t="s">
        <v>749</v>
      </c>
      <c r="B404" s="3" t="s">
        <v>750</v>
      </c>
      <c r="C404" s="2"/>
      <c r="D404" s="2" t="s">
        <v>16</v>
      </c>
      <c r="E404" s="4">
        <f>1390.00*(1-Z1%)</f>
        <v>1390</v>
      </c>
      <c r="F404" s="2">
        <v>1</v>
      </c>
      <c r="G404" s="2"/>
    </row>
    <row r="405" spans="1:26" customHeight="1" ht="35" hidden="true" outlineLevel="3">
      <c r="A405" s="5" t="s">
        <v>751</v>
      </c>
      <c r="B405" s="5"/>
      <c r="C405" s="5"/>
      <c r="D405" s="5"/>
      <c r="E405" s="5"/>
      <c r="F405" s="5"/>
      <c r="G405" s="5"/>
    </row>
    <row r="406" spans="1:26" customHeight="1" ht="36" hidden="true" outlineLevel="3">
      <c r="A406" s="2" t="s">
        <v>752</v>
      </c>
      <c r="B406" s="3" t="s">
        <v>753</v>
      </c>
      <c r="C406" s="2"/>
      <c r="D406" s="2" t="s">
        <v>16</v>
      </c>
      <c r="E406" s="4">
        <f>590.00*(1-Z1%)</f>
        <v>590</v>
      </c>
      <c r="F406" s="2">
        <v>1</v>
      </c>
      <c r="G406" s="2"/>
    </row>
    <row r="407" spans="1:26" customHeight="1" ht="35" hidden="true" outlineLevel="3">
      <c r="A407" s="5" t="s">
        <v>754</v>
      </c>
      <c r="B407" s="5"/>
      <c r="C407" s="5"/>
      <c r="D407" s="5"/>
      <c r="E407" s="5"/>
      <c r="F407" s="5"/>
      <c r="G407" s="5"/>
    </row>
    <row r="408" spans="1:26" customHeight="1" ht="18" hidden="true" outlineLevel="3">
      <c r="A408" s="2" t="s">
        <v>755</v>
      </c>
      <c r="B408" s="3" t="s">
        <v>756</v>
      </c>
      <c r="C408" s="2"/>
      <c r="D408" s="2" t="s">
        <v>16</v>
      </c>
      <c r="E408" s="4">
        <f>200.00*(1-Z1%)</f>
        <v>200</v>
      </c>
      <c r="F408" s="2">
        <v>1</v>
      </c>
      <c r="G408" s="2"/>
    </row>
    <row r="409" spans="1:26" customHeight="1" ht="35" hidden="true" outlineLevel="3">
      <c r="A409" s="5" t="s">
        <v>757</v>
      </c>
      <c r="B409" s="5"/>
      <c r="C409" s="5"/>
      <c r="D409" s="5"/>
      <c r="E409" s="5"/>
      <c r="F409" s="5"/>
      <c r="G409" s="5"/>
    </row>
    <row r="410" spans="1:26" customHeight="1" ht="18" hidden="true" outlineLevel="3">
      <c r="A410" s="2" t="s">
        <v>758</v>
      </c>
      <c r="B410" s="3" t="s">
        <v>759</v>
      </c>
      <c r="C410" s="2"/>
      <c r="D410" s="2" t="s">
        <v>16</v>
      </c>
      <c r="E410" s="4">
        <f>250.00*(1-Z1%)</f>
        <v>250</v>
      </c>
      <c r="F410" s="2">
        <v>2</v>
      </c>
      <c r="G410" s="2"/>
    </row>
    <row r="411" spans="1:26" customHeight="1" ht="36" hidden="true" outlineLevel="3">
      <c r="A411" s="2" t="s">
        <v>760</v>
      </c>
      <c r="B411" s="3" t="s">
        <v>761</v>
      </c>
      <c r="C411" s="2"/>
      <c r="D411" s="2" t="s">
        <v>16</v>
      </c>
      <c r="E411" s="4">
        <f>90.00*(1-Z1%)</f>
        <v>90</v>
      </c>
      <c r="F411" s="2">
        <v>1</v>
      </c>
      <c r="G411" s="2"/>
    </row>
    <row r="412" spans="1:26" customHeight="1" ht="36" hidden="true" outlineLevel="3">
      <c r="A412" s="2" t="s">
        <v>762</v>
      </c>
      <c r="B412" s="3" t="s">
        <v>763</v>
      </c>
      <c r="C412" s="2"/>
      <c r="D412" s="2" t="s">
        <v>16</v>
      </c>
      <c r="E412" s="4">
        <f>150.00*(1-Z1%)</f>
        <v>150</v>
      </c>
      <c r="F412" s="2">
        <v>1</v>
      </c>
      <c r="G412" s="2"/>
    </row>
    <row r="413" spans="1:26" customHeight="1" ht="36" hidden="true" outlineLevel="3">
      <c r="A413" s="2" t="s">
        <v>764</v>
      </c>
      <c r="B413" s="3" t="s">
        <v>765</v>
      </c>
      <c r="C413" s="2"/>
      <c r="D413" s="2" t="s">
        <v>16</v>
      </c>
      <c r="E413" s="4">
        <f>150.00*(1-Z1%)</f>
        <v>150</v>
      </c>
      <c r="F413" s="2">
        <v>1</v>
      </c>
      <c r="G413" s="2"/>
    </row>
    <row r="414" spans="1:26" customHeight="1" ht="36" hidden="true" outlineLevel="3">
      <c r="A414" s="2" t="s">
        <v>766</v>
      </c>
      <c r="B414" s="3" t="s">
        <v>767</v>
      </c>
      <c r="C414" s="2"/>
      <c r="D414" s="2" t="s">
        <v>16</v>
      </c>
      <c r="E414" s="4">
        <f>250.00*(1-Z1%)</f>
        <v>250</v>
      </c>
      <c r="F414" s="2">
        <v>1</v>
      </c>
      <c r="G414" s="2"/>
    </row>
    <row r="415" spans="1:26" customHeight="1" ht="35" hidden="true" outlineLevel="3">
      <c r="A415" s="5" t="s">
        <v>768</v>
      </c>
      <c r="B415" s="5"/>
      <c r="C415" s="5"/>
      <c r="D415" s="5"/>
      <c r="E415" s="5"/>
      <c r="F415" s="5"/>
      <c r="G415" s="5"/>
    </row>
    <row r="416" spans="1:26" customHeight="1" ht="36" hidden="true" outlineLevel="3">
      <c r="A416" s="2" t="s">
        <v>769</v>
      </c>
      <c r="B416" s="3" t="s">
        <v>770</v>
      </c>
      <c r="C416" s="2"/>
      <c r="D416" s="2" t="s">
        <v>16</v>
      </c>
      <c r="E416" s="4">
        <f>200.00*(1-Z1%)</f>
        <v>200</v>
      </c>
      <c r="F416" s="2">
        <v>1</v>
      </c>
      <c r="G416" s="2"/>
    </row>
    <row r="417" spans="1:26" customHeight="1" ht="36" hidden="true" outlineLevel="3">
      <c r="A417" s="2" t="s">
        <v>771</v>
      </c>
      <c r="B417" s="3" t="s">
        <v>772</v>
      </c>
      <c r="C417" s="2"/>
      <c r="D417" s="2" t="s">
        <v>16</v>
      </c>
      <c r="E417" s="4">
        <f>290.00*(1-Z1%)</f>
        <v>290</v>
      </c>
      <c r="F417" s="2">
        <v>1</v>
      </c>
      <c r="G417" s="2"/>
    </row>
    <row r="418" spans="1:26" customHeight="1" ht="36" hidden="true" outlineLevel="3">
      <c r="A418" s="2" t="s">
        <v>773</v>
      </c>
      <c r="B418" s="3" t="s">
        <v>774</v>
      </c>
      <c r="C418" s="2"/>
      <c r="D418" s="2" t="s">
        <v>16</v>
      </c>
      <c r="E418" s="4">
        <f>590.00*(1-Z1%)</f>
        <v>590</v>
      </c>
      <c r="F418" s="2">
        <v>1</v>
      </c>
      <c r="G418" s="2"/>
    </row>
    <row r="419" spans="1:26" customHeight="1" ht="35" hidden="true" outlineLevel="3">
      <c r="A419" s="5" t="s">
        <v>775</v>
      </c>
      <c r="B419" s="5"/>
      <c r="C419" s="5"/>
      <c r="D419" s="5"/>
      <c r="E419" s="5"/>
      <c r="F419" s="5"/>
      <c r="G419" s="5"/>
    </row>
    <row r="420" spans="1:26" customHeight="1" ht="36" hidden="true" outlineLevel="3">
      <c r="A420" s="2" t="s">
        <v>776</v>
      </c>
      <c r="B420" s="3" t="s">
        <v>777</v>
      </c>
      <c r="C420" s="2"/>
      <c r="D420" s="2" t="s">
        <v>16</v>
      </c>
      <c r="E420" s="4">
        <f>490.00*(1-Z1%)</f>
        <v>490</v>
      </c>
      <c r="F420" s="2">
        <v>1</v>
      </c>
      <c r="G420" s="2"/>
    </row>
    <row r="421" spans="1:26" customHeight="1" ht="18" hidden="true" outlineLevel="3">
      <c r="A421" s="2" t="s">
        <v>778</v>
      </c>
      <c r="B421" s="3" t="s">
        <v>779</v>
      </c>
      <c r="C421" s="2"/>
      <c r="D421" s="2" t="s">
        <v>16</v>
      </c>
      <c r="E421" s="4">
        <f>450.00*(1-Z1%)</f>
        <v>450</v>
      </c>
      <c r="F421" s="2">
        <v>1</v>
      </c>
      <c r="G421" s="2"/>
    </row>
    <row r="422" spans="1:26" customHeight="1" ht="36" hidden="true" outlineLevel="3">
      <c r="A422" s="2" t="s">
        <v>780</v>
      </c>
      <c r="B422" s="3" t="s">
        <v>781</v>
      </c>
      <c r="C422" s="2"/>
      <c r="D422" s="2" t="s">
        <v>16</v>
      </c>
      <c r="E422" s="4">
        <f>350.00*(1-Z1%)</f>
        <v>350</v>
      </c>
      <c r="F422" s="2">
        <v>1</v>
      </c>
      <c r="G422" s="2"/>
    </row>
    <row r="423" spans="1:26" customHeight="1" ht="36" hidden="true" outlineLevel="3">
      <c r="A423" s="2" t="s">
        <v>782</v>
      </c>
      <c r="B423" s="3" t="s">
        <v>783</v>
      </c>
      <c r="C423" s="2"/>
      <c r="D423" s="2" t="s">
        <v>16</v>
      </c>
      <c r="E423" s="4">
        <f>690.00*(1-Z1%)</f>
        <v>690</v>
      </c>
      <c r="F423" s="2">
        <v>1</v>
      </c>
      <c r="G423" s="2"/>
    </row>
    <row r="424" spans="1:26" customHeight="1" ht="36" hidden="true" outlineLevel="3">
      <c r="A424" s="2" t="s">
        <v>784</v>
      </c>
      <c r="B424" s="3" t="s">
        <v>785</v>
      </c>
      <c r="C424" s="2"/>
      <c r="D424" s="2" t="s">
        <v>16</v>
      </c>
      <c r="E424" s="4">
        <f>670.00*(1-Z1%)</f>
        <v>670</v>
      </c>
      <c r="F424" s="2">
        <v>1</v>
      </c>
      <c r="G424" s="2"/>
    </row>
    <row r="425" spans="1:26" customHeight="1" ht="36" hidden="true" outlineLevel="3">
      <c r="A425" s="2" t="s">
        <v>786</v>
      </c>
      <c r="B425" s="3" t="s">
        <v>787</v>
      </c>
      <c r="C425" s="2"/>
      <c r="D425" s="2" t="s">
        <v>16</v>
      </c>
      <c r="E425" s="4">
        <f>750.00*(1-Z1%)</f>
        <v>750</v>
      </c>
      <c r="F425" s="2">
        <v>1</v>
      </c>
      <c r="G425" s="2"/>
    </row>
    <row r="426" spans="1:26" customHeight="1" ht="35" hidden="true" outlineLevel="2">
      <c r="A426" s="5" t="s">
        <v>788</v>
      </c>
      <c r="B426" s="5"/>
      <c r="C426" s="5"/>
      <c r="D426" s="5"/>
      <c r="E426" s="5"/>
      <c r="F426" s="5"/>
      <c r="G426" s="5"/>
    </row>
    <row r="427" spans="1:26" customHeight="1" ht="35" hidden="true" outlineLevel="3">
      <c r="A427" s="5" t="s">
        <v>789</v>
      </c>
      <c r="B427" s="5"/>
      <c r="C427" s="5"/>
      <c r="D427" s="5"/>
      <c r="E427" s="5"/>
      <c r="F427" s="5"/>
      <c r="G427" s="5"/>
    </row>
    <row r="428" spans="1:26" customHeight="1" ht="36" hidden="true" outlineLevel="3">
      <c r="A428" s="2" t="s">
        <v>790</v>
      </c>
      <c r="B428" s="3" t="s">
        <v>791</v>
      </c>
      <c r="C428" s="2"/>
      <c r="D428" s="2" t="s">
        <v>16</v>
      </c>
      <c r="E428" s="4">
        <f>1390.00*(1-Z1%)</f>
        <v>1390</v>
      </c>
      <c r="F428" s="2">
        <v>1</v>
      </c>
      <c r="G428" s="2"/>
    </row>
    <row r="429" spans="1:26" customHeight="1" ht="36" hidden="true" outlineLevel="3">
      <c r="A429" s="2" t="s">
        <v>792</v>
      </c>
      <c r="B429" s="3" t="s">
        <v>793</v>
      </c>
      <c r="C429" s="2"/>
      <c r="D429" s="2" t="s">
        <v>16</v>
      </c>
      <c r="E429" s="4">
        <f>650.00*(1-Z1%)</f>
        <v>650</v>
      </c>
      <c r="F429" s="2">
        <v>4</v>
      </c>
      <c r="G429" s="2"/>
    </row>
    <row r="430" spans="1:26" customHeight="1" ht="36" hidden="true" outlineLevel="3">
      <c r="A430" s="2" t="s">
        <v>794</v>
      </c>
      <c r="B430" s="3" t="s">
        <v>795</v>
      </c>
      <c r="C430" s="2"/>
      <c r="D430" s="2" t="s">
        <v>16</v>
      </c>
      <c r="E430" s="4">
        <f>520.00*(1-Z1%)</f>
        <v>520</v>
      </c>
      <c r="F430" s="2">
        <v>3</v>
      </c>
      <c r="G430" s="2"/>
    </row>
    <row r="431" spans="1:26" customHeight="1" ht="18" hidden="true" outlineLevel="3">
      <c r="A431" s="2" t="s">
        <v>796</v>
      </c>
      <c r="B431" s="3" t="s">
        <v>797</v>
      </c>
      <c r="C431" s="2"/>
      <c r="D431" s="2" t="s">
        <v>16</v>
      </c>
      <c r="E431" s="4">
        <f>120.00*(1-Z1%)</f>
        <v>120</v>
      </c>
      <c r="F431" s="2">
        <v>4</v>
      </c>
      <c r="G431" s="2"/>
    </row>
    <row r="432" spans="1:26" customHeight="1" ht="18" hidden="true" outlineLevel="3">
      <c r="A432" s="2" t="s">
        <v>798</v>
      </c>
      <c r="B432" s="3" t="s">
        <v>799</v>
      </c>
      <c r="C432" s="2"/>
      <c r="D432" s="2" t="s">
        <v>16</v>
      </c>
      <c r="E432" s="4">
        <f>230.00*(1-Z1%)</f>
        <v>230</v>
      </c>
      <c r="F432" s="2">
        <v>2</v>
      </c>
      <c r="G432" s="2"/>
    </row>
    <row r="433" spans="1:26" customHeight="1" ht="18" hidden="true" outlineLevel="3">
      <c r="A433" s="2" t="s">
        <v>800</v>
      </c>
      <c r="B433" s="3" t="s">
        <v>801</v>
      </c>
      <c r="C433" s="2"/>
      <c r="D433" s="2" t="s">
        <v>16</v>
      </c>
      <c r="E433" s="4">
        <f>210.00*(1-Z1%)</f>
        <v>210</v>
      </c>
      <c r="F433" s="2">
        <v>2</v>
      </c>
      <c r="G433" s="2"/>
    </row>
    <row r="434" spans="1:26" customHeight="1" ht="35" hidden="true" outlineLevel="3">
      <c r="A434" s="5" t="s">
        <v>802</v>
      </c>
      <c r="B434" s="5"/>
      <c r="C434" s="5"/>
      <c r="D434" s="5"/>
      <c r="E434" s="5"/>
      <c r="F434" s="5"/>
      <c r="G434" s="5"/>
    </row>
    <row r="435" spans="1:26" customHeight="1" ht="36" hidden="true" outlineLevel="3">
      <c r="A435" s="2" t="s">
        <v>803</v>
      </c>
      <c r="B435" s="3" t="s">
        <v>804</v>
      </c>
      <c r="C435" s="2"/>
      <c r="D435" s="2" t="s">
        <v>16</v>
      </c>
      <c r="E435" s="4">
        <f>35.00*(1-Z1%)</f>
        <v>35</v>
      </c>
      <c r="F435" s="2">
        <v>5</v>
      </c>
      <c r="G435" s="2"/>
    </row>
    <row r="436" spans="1:26" customHeight="1" ht="18" hidden="true" outlineLevel="3">
      <c r="A436" s="2" t="s">
        <v>805</v>
      </c>
      <c r="B436" s="3" t="s">
        <v>806</v>
      </c>
      <c r="C436" s="2"/>
      <c r="D436" s="2" t="s">
        <v>16</v>
      </c>
      <c r="E436" s="4">
        <f>70.00*(1-Z1%)</f>
        <v>70</v>
      </c>
      <c r="F436" s="2">
        <v>8</v>
      </c>
      <c r="G436" s="2"/>
    </row>
    <row r="437" spans="1:26" customHeight="1" ht="18" hidden="true" outlineLevel="3">
      <c r="A437" s="2" t="s">
        <v>807</v>
      </c>
      <c r="B437" s="3" t="s">
        <v>808</v>
      </c>
      <c r="C437" s="2"/>
      <c r="D437" s="2" t="s">
        <v>16</v>
      </c>
      <c r="E437" s="4">
        <f>15.00*(1-Z1%)</f>
        <v>15</v>
      </c>
      <c r="F437" s="2">
        <v>2</v>
      </c>
      <c r="G437" s="2"/>
    </row>
    <row r="438" spans="1:26" customHeight="1" ht="18" hidden="true" outlineLevel="3">
      <c r="A438" s="2" t="s">
        <v>809</v>
      </c>
      <c r="B438" s="3" t="s">
        <v>810</v>
      </c>
      <c r="C438" s="2"/>
      <c r="D438" s="2" t="s">
        <v>16</v>
      </c>
      <c r="E438" s="4">
        <f>25.00*(1-Z1%)</f>
        <v>25</v>
      </c>
      <c r="F438" s="2">
        <v>10</v>
      </c>
      <c r="G438" s="2"/>
    </row>
    <row r="439" spans="1:26" customHeight="1" ht="35" hidden="true" outlineLevel="3">
      <c r="A439" s="5" t="s">
        <v>811</v>
      </c>
      <c r="B439" s="5"/>
      <c r="C439" s="5"/>
      <c r="D439" s="5"/>
      <c r="E439" s="5"/>
      <c r="F439" s="5"/>
      <c r="G439" s="5"/>
    </row>
    <row r="440" spans="1:26" customHeight="1" ht="35" hidden="true" outlineLevel="4">
      <c r="A440" s="5" t="s">
        <v>812</v>
      </c>
      <c r="B440" s="5"/>
      <c r="C440" s="5"/>
      <c r="D440" s="5"/>
      <c r="E440" s="5"/>
      <c r="F440" s="5"/>
      <c r="G440" s="5"/>
    </row>
    <row r="441" spans="1:26" customHeight="1" ht="36" hidden="true" outlineLevel="4">
      <c r="A441" s="2" t="s">
        <v>813</v>
      </c>
      <c r="B441" s="3" t="s">
        <v>814</v>
      </c>
      <c r="C441" s="2"/>
      <c r="D441" s="2" t="s">
        <v>16</v>
      </c>
      <c r="E441" s="4">
        <f>620.00*(1-Z1%)</f>
        <v>620</v>
      </c>
      <c r="F441" s="2">
        <v>1</v>
      </c>
      <c r="G441" s="2"/>
    </row>
    <row r="442" spans="1:26" customHeight="1" ht="36" hidden="true" outlineLevel="4">
      <c r="A442" s="2" t="s">
        <v>815</v>
      </c>
      <c r="B442" s="3" t="s">
        <v>816</v>
      </c>
      <c r="C442" s="2"/>
      <c r="D442" s="2" t="s">
        <v>16</v>
      </c>
      <c r="E442" s="4">
        <f>790.00*(1-Z1%)</f>
        <v>790</v>
      </c>
      <c r="F442" s="2">
        <v>1</v>
      </c>
      <c r="G442" s="2"/>
    </row>
    <row r="443" spans="1:26" customHeight="1" ht="36" hidden="true" outlineLevel="4">
      <c r="A443" s="2" t="s">
        <v>817</v>
      </c>
      <c r="B443" s="3" t="s">
        <v>818</v>
      </c>
      <c r="C443" s="2"/>
      <c r="D443" s="2" t="s">
        <v>16</v>
      </c>
      <c r="E443" s="4">
        <f>690.00*(1-Z1%)</f>
        <v>690</v>
      </c>
      <c r="F443" s="2">
        <v>1</v>
      </c>
      <c r="G443" s="2"/>
    </row>
    <row r="444" spans="1:26" customHeight="1" ht="36" hidden="true" outlineLevel="4">
      <c r="A444" s="2" t="s">
        <v>819</v>
      </c>
      <c r="B444" s="3" t="s">
        <v>820</v>
      </c>
      <c r="C444" s="2"/>
      <c r="D444" s="2" t="s">
        <v>16</v>
      </c>
      <c r="E444" s="4">
        <f>650.00*(1-Z1%)</f>
        <v>650</v>
      </c>
      <c r="F444" s="2">
        <v>1</v>
      </c>
      <c r="G444" s="2"/>
    </row>
    <row r="445" spans="1:26" customHeight="1" ht="36" hidden="true" outlineLevel="4">
      <c r="A445" s="2" t="s">
        <v>821</v>
      </c>
      <c r="B445" s="3" t="s">
        <v>822</v>
      </c>
      <c r="C445" s="2"/>
      <c r="D445" s="2" t="s">
        <v>16</v>
      </c>
      <c r="E445" s="4">
        <f>690.00*(1-Z1%)</f>
        <v>690</v>
      </c>
      <c r="F445" s="2">
        <v>1</v>
      </c>
      <c r="G445" s="2"/>
    </row>
    <row r="446" spans="1:26" customHeight="1" ht="35" hidden="true" outlineLevel="4">
      <c r="A446" s="5" t="s">
        <v>823</v>
      </c>
      <c r="B446" s="5"/>
      <c r="C446" s="5"/>
      <c r="D446" s="5"/>
      <c r="E446" s="5"/>
      <c r="F446" s="5"/>
      <c r="G446" s="5"/>
    </row>
    <row r="447" spans="1:26" customHeight="1" ht="36" hidden="true" outlineLevel="4">
      <c r="A447" s="2" t="s">
        <v>824</v>
      </c>
      <c r="B447" s="3" t="s">
        <v>825</v>
      </c>
      <c r="C447" s="2"/>
      <c r="D447" s="2" t="s">
        <v>16</v>
      </c>
      <c r="E447" s="4">
        <f>140.00*(1-Z1%)</f>
        <v>140</v>
      </c>
      <c r="F447" s="2">
        <v>7</v>
      </c>
      <c r="G447" s="2"/>
    </row>
    <row r="448" spans="1:26" customHeight="1" ht="36" hidden="true" outlineLevel="4">
      <c r="A448" s="2" t="s">
        <v>826</v>
      </c>
      <c r="B448" s="3" t="s">
        <v>827</v>
      </c>
      <c r="C448" s="2"/>
      <c r="D448" s="2" t="s">
        <v>16</v>
      </c>
      <c r="E448" s="4">
        <f>90.00*(1-Z1%)</f>
        <v>90</v>
      </c>
      <c r="F448" s="2">
        <v>2</v>
      </c>
      <c r="G448" s="2"/>
    </row>
    <row r="449" spans="1:26" customHeight="1" ht="18" hidden="true" outlineLevel="4">
      <c r="A449" s="2" t="s">
        <v>828</v>
      </c>
      <c r="B449" s="3" t="s">
        <v>829</v>
      </c>
      <c r="C449" s="2"/>
      <c r="D449" s="2" t="s">
        <v>16</v>
      </c>
      <c r="E449" s="4">
        <f>50.00*(1-Z1%)</f>
        <v>50</v>
      </c>
      <c r="F449" s="2">
        <v>7</v>
      </c>
      <c r="G449" s="2"/>
    </row>
    <row r="450" spans="1:26" customHeight="1" ht="36" hidden="true" outlineLevel="4">
      <c r="A450" s="2" t="s">
        <v>830</v>
      </c>
      <c r="B450" s="3" t="s">
        <v>831</v>
      </c>
      <c r="C450" s="2"/>
      <c r="D450" s="2" t="s">
        <v>16</v>
      </c>
      <c r="E450" s="4">
        <f>90.00*(1-Z1%)</f>
        <v>90</v>
      </c>
      <c r="F450" s="2">
        <v>4</v>
      </c>
      <c r="G450" s="2"/>
    </row>
    <row r="451" spans="1:26" customHeight="1" ht="18" hidden="true" outlineLevel="4">
      <c r="A451" s="2" t="s">
        <v>832</v>
      </c>
      <c r="B451" s="3" t="s">
        <v>833</v>
      </c>
      <c r="C451" s="2"/>
      <c r="D451" s="2" t="s">
        <v>16</v>
      </c>
      <c r="E451" s="4">
        <f>50.00*(1-Z1%)</f>
        <v>50</v>
      </c>
      <c r="F451" s="2">
        <v>10</v>
      </c>
      <c r="G451" s="2"/>
    </row>
    <row r="452" spans="1:26" customHeight="1" ht="18" hidden="true" outlineLevel="4">
      <c r="A452" s="2" t="s">
        <v>834</v>
      </c>
      <c r="B452" s="3" t="s">
        <v>835</v>
      </c>
      <c r="C452" s="2"/>
      <c r="D452" s="2" t="s">
        <v>16</v>
      </c>
      <c r="E452" s="4">
        <f>90.00*(1-Z1%)</f>
        <v>90</v>
      </c>
      <c r="F452" s="2">
        <v>3</v>
      </c>
      <c r="G452" s="2"/>
    </row>
    <row r="453" spans="1:26" customHeight="1" ht="36" hidden="true" outlineLevel="4">
      <c r="A453" s="2" t="s">
        <v>836</v>
      </c>
      <c r="B453" s="3" t="s">
        <v>837</v>
      </c>
      <c r="C453" s="2"/>
      <c r="D453" s="2" t="s">
        <v>16</v>
      </c>
      <c r="E453" s="4">
        <f>50.00*(1-Z1%)</f>
        <v>50</v>
      </c>
      <c r="F453" s="2">
        <v>9</v>
      </c>
      <c r="G453" s="2"/>
    </row>
    <row r="454" spans="1:26" customHeight="1" ht="18" hidden="true" outlineLevel="4">
      <c r="A454" s="2" t="s">
        <v>838</v>
      </c>
      <c r="B454" s="3" t="s">
        <v>839</v>
      </c>
      <c r="C454" s="2"/>
      <c r="D454" s="2" t="s">
        <v>16</v>
      </c>
      <c r="E454" s="4">
        <f>135.00*(1-Z1%)</f>
        <v>135</v>
      </c>
      <c r="F454" s="2">
        <v>6</v>
      </c>
      <c r="G454" s="2"/>
    </row>
    <row r="455" spans="1:26" customHeight="1" ht="35" hidden="true" outlineLevel="4">
      <c r="A455" s="5" t="s">
        <v>840</v>
      </c>
      <c r="B455" s="5"/>
      <c r="C455" s="5"/>
      <c r="D455" s="5"/>
      <c r="E455" s="5"/>
      <c r="F455" s="5"/>
      <c r="G455" s="5"/>
    </row>
    <row r="456" spans="1:26" customHeight="1" ht="36" hidden="true" outlineLevel="4">
      <c r="A456" s="2" t="s">
        <v>841</v>
      </c>
      <c r="B456" s="3" t="s">
        <v>842</v>
      </c>
      <c r="C456" s="2"/>
      <c r="D456" s="2" t="s">
        <v>16</v>
      </c>
      <c r="E456" s="4">
        <f>70.00*(1-Z1%)</f>
        <v>70</v>
      </c>
      <c r="F456" s="2">
        <v>8</v>
      </c>
      <c r="G456" s="2"/>
    </row>
    <row r="457" spans="1:26" customHeight="1" ht="36" hidden="true" outlineLevel="4">
      <c r="A457" s="2" t="s">
        <v>843</v>
      </c>
      <c r="B457" s="3" t="s">
        <v>844</v>
      </c>
      <c r="C457" s="2"/>
      <c r="D457" s="2" t="s">
        <v>16</v>
      </c>
      <c r="E457" s="4">
        <f>95.00*(1-Z1%)</f>
        <v>95</v>
      </c>
      <c r="F457" s="2">
        <v>8</v>
      </c>
      <c r="G457" s="2"/>
    </row>
    <row r="458" spans="1:26" customHeight="1" ht="35" hidden="true" outlineLevel="2">
      <c r="A458" s="5" t="s">
        <v>845</v>
      </c>
      <c r="B458" s="5"/>
      <c r="C458" s="5"/>
      <c r="D458" s="5"/>
      <c r="E458" s="5"/>
      <c r="F458" s="5"/>
      <c r="G458" s="5"/>
    </row>
    <row r="459" spans="1:26" customHeight="1" ht="35" hidden="true" outlineLevel="3">
      <c r="A459" s="5" t="s">
        <v>846</v>
      </c>
      <c r="B459" s="5"/>
      <c r="C459" s="5"/>
      <c r="D459" s="5"/>
      <c r="E459" s="5"/>
      <c r="F459" s="5"/>
      <c r="G459" s="5"/>
    </row>
    <row r="460" spans="1:26" customHeight="1" ht="18" hidden="true" outlineLevel="3">
      <c r="A460" s="2" t="s">
        <v>847</v>
      </c>
      <c r="B460" s="3" t="s">
        <v>848</v>
      </c>
      <c r="C460" s="2"/>
      <c r="D460" s="2" t="s">
        <v>16</v>
      </c>
      <c r="E460" s="4">
        <f>990.00*(1-Z1%)</f>
        <v>990</v>
      </c>
      <c r="F460" s="2">
        <v>1</v>
      </c>
      <c r="G460" s="2"/>
    </row>
    <row r="461" spans="1:26" customHeight="1" ht="35" hidden="true" outlineLevel="3">
      <c r="A461" s="5" t="s">
        <v>849</v>
      </c>
      <c r="B461" s="5"/>
      <c r="C461" s="5"/>
      <c r="D461" s="5"/>
      <c r="E461" s="5"/>
      <c r="F461" s="5"/>
      <c r="G461" s="5"/>
    </row>
    <row r="462" spans="1:26" customHeight="1" ht="36" hidden="true" outlineLevel="3">
      <c r="A462" s="2" t="s">
        <v>850</v>
      </c>
      <c r="B462" s="3" t="s">
        <v>851</v>
      </c>
      <c r="C462" s="2"/>
      <c r="D462" s="2" t="s">
        <v>16</v>
      </c>
      <c r="E462" s="4">
        <f>1250.00*(1-Z1%)</f>
        <v>1250</v>
      </c>
      <c r="F462" s="2">
        <v>1</v>
      </c>
      <c r="G462" s="2"/>
    </row>
    <row r="463" spans="1:26" customHeight="1" ht="18" hidden="true" outlineLevel="3">
      <c r="A463" s="2" t="s">
        <v>852</v>
      </c>
      <c r="B463" s="3" t="s">
        <v>853</v>
      </c>
      <c r="C463" s="2"/>
      <c r="D463" s="2" t="s">
        <v>16</v>
      </c>
      <c r="E463" s="4">
        <f>600.00*(1-Z1%)</f>
        <v>600</v>
      </c>
      <c r="F463" s="2">
        <v>1</v>
      </c>
      <c r="G463" s="2"/>
    </row>
    <row r="464" spans="1:26" customHeight="1" ht="18" hidden="true" outlineLevel="3">
      <c r="A464" s="2" t="s">
        <v>854</v>
      </c>
      <c r="B464" s="3" t="s">
        <v>855</v>
      </c>
      <c r="C464" s="2"/>
      <c r="D464" s="2" t="s">
        <v>16</v>
      </c>
      <c r="E464" s="4">
        <f>690.00*(1-Z1%)</f>
        <v>690</v>
      </c>
      <c r="F464" s="2">
        <v>1</v>
      </c>
      <c r="G464" s="2"/>
    </row>
    <row r="465" spans="1:26" customHeight="1" ht="35" hidden="true" outlineLevel="3">
      <c r="A465" s="5" t="s">
        <v>856</v>
      </c>
      <c r="B465" s="5"/>
      <c r="C465" s="5"/>
      <c r="D465" s="5"/>
      <c r="E465" s="5"/>
      <c r="F465" s="5"/>
      <c r="G465" s="5"/>
    </row>
    <row r="466" spans="1:26" customHeight="1" ht="36" hidden="true" outlineLevel="3">
      <c r="A466" s="2" t="s">
        <v>857</v>
      </c>
      <c r="B466" s="3" t="s">
        <v>858</v>
      </c>
      <c r="C466" s="2"/>
      <c r="D466" s="2" t="s">
        <v>16</v>
      </c>
      <c r="E466" s="4">
        <f>550.00*(1-Z1%)</f>
        <v>550</v>
      </c>
      <c r="F466" s="2">
        <v>1</v>
      </c>
      <c r="G466" s="2"/>
    </row>
    <row r="467" spans="1:26" customHeight="1" ht="36" hidden="true" outlineLevel="3">
      <c r="A467" s="2" t="s">
        <v>859</v>
      </c>
      <c r="B467" s="3" t="s">
        <v>860</v>
      </c>
      <c r="C467" s="2"/>
      <c r="D467" s="2" t="s">
        <v>16</v>
      </c>
      <c r="E467" s="4">
        <f>650.00*(1-Z1%)</f>
        <v>650</v>
      </c>
      <c r="F467" s="2">
        <v>2</v>
      </c>
      <c r="G467" s="2"/>
    </row>
    <row r="468" spans="1:26" customHeight="1" ht="36" hidden="true" outlineLevel="3">
      <c r="A468" s="2" t="s">
        <v>861</v>
      </c>
      <c r="B468" s="3" t="s">
        <v>862</v>
      </c>
      <c r="C468" s="2"/>
      <c r="D468" s="2" t="s">
        <v>16</v>
      </c>
      <c r="E468" s="4">
        <f>690.00*(1-Z1%)</f>
        <v>690</v>
      </c>
      <c r="F468" s="2">
        <v>1</v>
      </c>
      <c r="G468" s="2"/>
    </row>
    <row r="469" spans="1:26" customHeight="1" ht="36" hidden="true" outlineLevel="3">
      <c r="A469" s="2" t="s">
        <v>863</v>
      </c>
      <c r="B469" s="3" t="s">
        <v>864</v>
      </c>
      <c r="C469" s="2"/>
      <c r="D469" s="2" t="s">
        <v>16</v>
      </c>
      <c r="E469" s="4">
        <f>700.00*(1-Z1%)</f>
        <v>700</v>
      </c>
      <c r="F469" s="2">
        <v>1</v>
      </c>
      <c r="G469" s="2"/>
    </row>
    <row r="470" spans="1:26" customHeight="1" ht="36" hidden="true" outlineLevel="3">
      <c r="A470" s="2" t="s">
        <v>865</v>
      </c>
      <c r="B470" s="3" t="s">
        <v>866</v>
      </c>
      <c r="C470" s="2"/>
      <c r="D470" s="2" t="s">
        <v>16</v>
      </c>
      <c r="E470" s="4">
        <f>750.00*(1-Z1%)</f>
        <v>750</v>
      </c>
      <c r="F470" s="2">
        <v>1</v>
      </c>
      <c r="G470" s="2"/>
    </row>
    <row r="471" spans="1:26" customHeight="1" ht="36" hidden="true" outlineLevel="3">
      <c r="A471" s="2" t="s">
        <v>867</v>
      </c>
      <c r="B471" s="3" t="s">
        <v>868</v>
      </c>
      <c r="C471" s="2"/>
      <c r="D471" s="2" t="s">
        <v>16</v>
      </c>
      <c r="E471" s="4">
        <f>1150.00*(1-Z1%)</f>
        <v>1150</v>
      </c>
      <c r="F471" s="2">
        <v>1</v>
      </c>
      <c r="G471" s="2"/>
    </row>
    <row r="472" spans="1:26" customHeight="1" ht="36" hidden="true" outlineLevel="3">
      <c r="A472" s="2" t="s">
        <v>869</v>
      </c>
      <c r="B472" s="3" t="s">
        <v>870</v>
      </c>
      <c r="C472" s="2"/>
      <c r="D472" s="2" t="s">
        <v>16</v>
      </c>
      <c r="E472" s="4">
        <f>1190.00*(1-Z1%)</f>
        <v>1190</v>
      </c>
      <c r="F472" s="2">
        <v>1</v>
      </c>
      <c r="G472" s="2"/>
    </row>
    <row r="473" spans="1:26" customHeight="1" ht="36" hidden="true" outlineLevel="3">
      <c r="A473" s="2" t="s">
        <v>871</v>
      </c>
      <c r="B473" s="3" t="s">
        <v>872</v>
      </c>
      <c r="C473" s="2"/>
      <c r="D473" s="2" t="s">
        <v>16</v>
      </c>
      <c r="E473" s="4">
        <f>990.00*(1-Z1%)</f>
        <v>990</v>
      </c>
      <c r="F473" s="2">
        <v>1</v>
      </c>
      <c r="G473" s="2"/>
    </row>
    <row r="474" spans="1:26" customHeight="1" ht="36" hidden="true" outlineLevel="3">
      <c r="A474" s="2" t="s">
        <v>873</v>
      </c>
      <c r="B474" s="3" t="s">
        <v>874</v>
      </c>
      <c r="C474" s="2"/>
      <c r="D474" s="2" t="s">
        <v>16</v>
      </c>
      <c r="E474" s="4">
        <f>190.00*(1-Z1%)</f>
        <v>190</v>
      </c>
      <c r="F474" s="2">
        <v>1</v>
      </c>
      <c r="G474" s="2"/>
    </row>
    <row r="475" spans="1:26" customHeight="1" ht="36" hidden="true" outlineLevel="3">
      <c r="A475" s="2" t="s">
        <v>875</v>
      </c>
      <c r="B475" s="3" t="s">
        <v>876</v>
      </c>
      <c r="C475" s="2"/>
      <c r="D475" s="2" t="s">
        <v>16</v>
      </c>
      <c r="E475" s="4">
        <f>200.00*(1-Z1%)</f>
        <v>200</v>
      </c>
      <c r="F475" s="2">
        <v>1</v>
      </c>
      <c r="G475" s="2"/>
    </row>
    <row r="476" spans="1:26" customHeight="1" ht="36" hidden="true" outlineLevel="3">
      <c r="A476" s="2" t="s">
        <v>877</v>
      </c>
      <c r="B476" s="3" t="s">
        <v>878</v>
      </c>
      <c r="C476" s="2"/>
      <c r="D476" s="2" t="s">
        <v>16</v>
      </c>
      <c r="E476" s="4">
        <f>190.00*(1-Z1%)</f>
        <v>190</v>
      </c>
      <c r="F476" s="2">
        <v>1</v>
      </c>
      <c r="G476" s="2"/>
    </row>
    <row r="477" spans="1:26" customHeight="1" ht="35" hidden="true" outlineLevel="2">
      <c r="A477" s="5" t="s">
        <v>879</v>
      </c>
      <c r="B477" s="5"/>
      <c r="C477" s="5"/>
      <c r="D477" s="5"/>
      <c r="E477" s="5"/>
      <c r="F477" s="5"/>
      <c r="G477" s="5"/>
    </row>
    <row r="478" spans="1:26" customHeight="1" ht="36" hidden="true" outlineLevel="2">
      <c r="A478" s="2" t="s">
        <v>880</v>
      </c>
      <c r="B478" s="3" t="s">
        <v>881</v>
      </c>
      <c r="C478" s="2"/>
      <c r="D478" s="2" t="s">
        <v>16</v>
      </c>
      <c r="E478" s="4">
        <f>310.00*(1-Z1%)</f>
        <v>310</v>
      </c>
      <c r="F478" s="2">
        <v>1</v>
      </c>
      <c r="G478" s="2"/>
    </row>
    <row r="479" spans="1:26" customHeight="1" ht="35" hidden="true" outlineLevel="2">
      <c r="A479" s="5" t="s">
        <v>882</v>
      </c>
      <c r="B479" s="5"/>
      <c r="C479" s="5"/>
      <c r="D479" s="5"/>
      <c r="E479" s="5"/>
      <c r="F479" s="5"/>
      <c r="G479" s="5"/>
    </row>
    <row r="480" spans="1:26" customHeight="1" ht="35" hidden="true" outlineLevel="3">
      <c r="A480" s="5" t="s">
        <v>883</v>
      </c>
      <c r="B480" s="5"/>
      <c r="C480" s="5"/>
      <c r="D480" s="5"/>
      <c r="E480" s="5"/>
      <c r="F480" s="5"/>
      <c r="G480" s="5"/>
    </row>
    <row r="481" spans="1:26" customHeight="1" ht="18" hidden="true" outlineLevel="3">
      <c r="A481" s="2" t="s">
        <v>884</v>
      </c>
      <c r="B481" s="3" t="s">
        <v>885</v>
      </c>
      <c r="C481" s="2"/>
      <c r="D481" s="2" t="s">
        <v>16</v>
      </c>
      <c r="E481" s="4">
        <f>350.00*(1-Z1%)</f>
        <v>350</v>
      </c>
      <c r="F481" s="2">
        <v>1</v>
      </c>
      <c r="G481" s="2"/>
    </row>
    <row r="482" spans="1:26" customHeight="1" ht="36" hidden="true" outlineLevel="3">
      <c r="A482" s="2" t="s">
        <v>886</v>
      </c>
      <c r="B482" s="3" t="s">
        <v>887</v>
      </c>
      <c r="C482" s="2"/>
      <c r="D482" s="2" t="s">
        <v>16</v>
      </c>
      <c r="E482" s="4">
        <f>350.00*(1-Z1%)</f>
        <v>350</v>
      </c>
      <c r="F482" s="2">
        <v>1</v>
      </c>
      <c r="G482" s="2"/>
    </row>
    <row r="483" spans="1:26" customHeight="1" ht="36" hidden="true" outlineLevel="3">
      <c r="A483" s="2" t="s">
        <v>888</v>
      </c>
      <c r="B483" s="3" t="s">
        <v>889</v>
      </c>
      <c r="C483" s="2"/>
      <c r="D483" s="2" t="s">
        <v>16</v>
      </c>
      <c r="E483" s="4">
        <f>350.00*(1-Z1%)</f>
        <v>350</v>
      </c>
      <c r="F483" s="2">
        <v>2</v>
      </c>
      <c r="G483" s="2"/>
    </row>
    <row r="484" spans="1:26" customHeight="1" ht="36" hidden="true" outlineLevel="3">
      <c r="A484" s="2" t="s">
        <v>890</v>
      </c>
      <c r="B484" s="3" t="s">
        <v>891</v>
      </c>
      <c r="C484" s="2"/>
      <c r="D484" s="2" t="s">
        <v>16</v>
      </c>
      <c r="E484" s="4">
        <f>750.00*(1-Z1%)</f>
        <v>750</v>
      </c>
      <c r="F484" s="2">
        <v>1</v>
      </c>
      <c r="G484" s="2"/>
    </row>
    <row r="485" spans="1:26" customHeight="1" ht="36" hidden="true" outlineLevel="3">
      <c r="A485" s="2" t="s">
        <v>892</v>
      </c>
      <c r="B485" s="3" t="s">
        <v>893</v>
      </c>
      <c r="C485" s="2"/>
      <c r="D485" s="2" t="s">
        <v>16</v>
      </c>
      <c r="E485" s="4">
        <f>390.00*(1-Z1%)</f>
        <v>390</v>
      </c>
      <c r="F485" s="2">
        <v>1</v>
      </c>
      <c r="G485" s="2"/>
    </row>
    <row r="486" spans="1:26" customHeight="1" ht="36" hidden="true" outlineLevel="3">
      <c r="A486" s="2" t="s">
        <v>894</v>
      </c>
      <c r="B486" s="3" t="s">
        <v>895</v>
      </c>
      <c r="C486" s="2"/>
      <c r="D486" s="2" t="s">
        <v>16</v>
      </c>
      <c r="E486" s="4">
        <f>520.00*(1-Z1%)</f>
        <v>520</v>
      </c>
      <c r="F486" s="2">
        <v>1</v>
      </c>
      <c r="G486" s="2"/>
    </row>
    <row r="487" spans="1:26" customHeight="1" ht="36" hidden="true" outlineLevel="3">
      <c r="A487" s="2" t="s">
        <v>896</v>
      </c>
      <c r="B487" s="3" t="s">
        <v>897</v>
      </c>
      <c r="C487" s="2"/>
      <c r="D487" s="2" t="s">
        <v>16</v>
      </c>
      <c r="E487" s="4">
        <f>890.00*(1-Z1%)</f>
        <v>890</v>
      </c>
      <c r="F487" s="2">
        <v>1</v>
      </c>
      <c r="G487" s="2"/>
    </row>
    <row r="488" spans="1:26" customHeight="1" ht="36" hidden="true" outlineLevel="3">
      <c r="A488" s="2" t="s">
        <v>898</v>
      </c>
      <c r="B488" s="3" t="s">
        <v>899</v>
      </c>
      <c r="C488" s="2"/>
      <c r="D488" s="2" t="s">
        <v>16</v>
      </c>
      <c r="E488" s="4">
        <f>850.00*(1-Z1%)</f>
        <v>850</v>
      </c>
      <c r="F488" s="2">
        <v>1</v>
      </c>
      <c r="G488" s="2"/>
    </row>
    <row r="489" spans="1:26" customHeight="1" ht="35" hidden="true" outlineLevel="3">
      <c r="A489" s="5" t="s">
        <v>900</v>
      </c>
      <c r="B489" s="5"/>
      <c r="C489" s="5"/>
      <c r="D489" s="5"/>
      <c r="E489" s="5"/>
      <c r="F489" s="5"/>
      <c r="G489" s="5"/>
    </row>
    <row r="490" spans="1:26" customHeight="1" ht="35" hidden="true" outlineLevel="4">
      <c r="A490" s="5" t="s">
        <v>901</v>
      </c>
      <c r="B490" s="5"/>
      <c r="C490" s="5"/>
      <c r="D490" s="5"/>
      <c r="E490" s="5"/>
      <c r="F490" s="5"/>
      <c r="G490" s="5"/>
    </row>
    <row r="491" spans="1:26" customHeight="1" ht="18" hidden="true" outlineLevel="4">
      <c r="A491" s="2" t="s">
        <v>902</v>
      </c>
      <c r="B491" s="3" t="s">
        <v>903</v>
      </c>
      <c r="C491" s="2"/>
      <c r="D491" s="2" t="s">
        <v>16</v>
      </c>
      <c r="E491" s="4">
        <f>120.00*(1-Z1%)</f>
        <v>120</v>
      </c>
      <c r="F491" s="2">
        <v>1</v>
      </c>
      <c r="G491" s="2"/>
    </row>
    <row r="492" spans="1:26" customHeight="1" ht="36" hidden="true" outlineLevel="4">
      <c r="A492" s="2" t="s">
        <v>904</v>
      </c>
      <c r="B492" s="3" t="s">
        <v>905</v>
      </c>
      <c r="C492" s="2"/>
      <c r="D492" s="2" t="s">
        <v>16</v>
      </c>
      <c r="E492" s="4">
        <f>100.00*(1-Z1%)</f>
        <v>100</v>
      </c>
      <c r="F492" s="2">
        <v>1</v>
      </c>
      <c r="G492" s="2"/>
    </row>
    <row r="493" spans="1:26" customHeight="1" ht="36" hidden="true" outlineLevel="4">
      <c r="A493" s="2" t="s">
        <v>906</v>
      </c>
      <c r="B493" s="3" t="s">
        <v>907</v>
      </c>
      <c r="C493" s="2"/>
      <c r="D493" s="2" t="s">
        <v>16</v>
      </c>
      <c r="E493" s="4">
        <f>120.00*(1-Z1%)</f>
        <v>120</v>
      </c>
      <c r="F493" s="2">
        <v>1</v>
      </c>
      <c r="G493" s="2"/>
    </row>
    <row r="494" spans="1:26" customHeight="1" ht="35" hidden="true" outlineLevel="3">
      <c r="A494" s="5" t="s">
        <v>908</v>
      </c>
      <c r="B494" s="5"/>
      <c r="C494" s="5"/>
      <c r="D494" s="5"/>
      <c r="E494" s="5"/>
      <c r="F494" s="5"/>
      <c r="G494" s="5"/>
    </row>
    <row r="495" spans="1:26" customHeight="1" ht="35" hidden="true" outlineLevel="4">
      <c r="A495" s="5" t="s">
        <v>909</v>
      </c>
      <c r="B495" s="5"/>
      <c r="C495" s="5"/>
      <c r="D495" s="5"/>
      <c r="E495" s="5"/>
      <c r="F495" s="5"/>
      <c r="G495" s="5"/>
    </row>
    <row r="496" spans="1:26" customHeight="1" ht="18" hidden="true" outlineLevel="4">
      <c r="A496" s="2" t="s">
        <v>910</v>
      </c>
      <c r="B496" s="3" t="s">
        <v>911</v>
      </c>
      <c r="C496" s="2"/>
      <c r="D496" s="2" t="s">
        <v>16</v>
      </c>
      <c r="E496" s="4">
        <f>10.00*(1-Z1%)</f>
        <v>10</v>
      </c>
      <c r="F496" s="2">
        <v>2</v>
      </c>
      <c r="G496" s="2"/>
    </row>
    <row r="497" spans="1:26" customHeight="1" ht="35" hidden="true" outlineLevel="4">
      <c r="A497" s="5" t="s">
        <v>912</v>
      </c>
      <c r="B497" s="5"/>
      <c r="C497" s="5"/>
      <c r="D497" s="5"/>
      <c r="E497" s="5"/>
      <c r="F497" s="5"/>
      <c r="G497" s="5"/>
    </row>
    <row r="498" spans="1:26" customHeight="1" ht="36" hidden="true" outlineLevel="4">
      <c r="A498" s="2" t="s">
        <v>913</v>
      </c>
      <c r="B498" s="3" t="s">
        <v>914</v>
      </c>
      <c r="C498" s="2"/>
      <c r="D498" s="2" t="s">
        <v>16</v>
      </c>
      <c r="E498" s="4">
        <f>150.00*(1-Z1%)</f>
        <v>150</v>
      </c>
      <c r="F498" s="2">
        <v>1</v>
      </c>
      <c r="G498" s="2"/>
    </row>
    <row r="499" spans="1:26" customHeight="1" ht="36" hidden="true" outlineLevel="4">
      <c r="A499" s="2" t="s">
        <v>915</v>
      </c>
      <c r="B499" s="3" t="s">
        <v>916</v>
      </c>
      <c r="C499" s="2"/>
      <c r="D499" s="2" t="s">
        <v>16</v>
      </c>
      <c r="E499" s="4">
        <f>250.00*(1-Z1%)</f>
        <v>250</v>
      </c>
      <c r="F499" s="2">
        <v>1</v>
      </c>
      <c r="G499" s="2"/>
    </row>
    <row r="500" spans="1:26" customHeight="1" ht="18" hidden="true" outlineLevel="4">
      <c r="A500" s="2" t="s">
        <v>917</v>
      </c>
      <c r="B500" s="3" t="s">
        <v>918</v>
      </c>
      <c r="C500" s="2"/>
      <c r="D500" s="2" t="s">
        <v>16</v>
      </c>
      <c r="E500" s="4">
        <f>200.00*(1-Z1%)</f>
        <v>200</v>
      </c>
      <c r="F500" s="2">
        <v>1</v>
      </c>
      <c r="G500" s="2"/>
    </row>
    <row r="501" spans="1:26" customHeight="1" ht="18" hidden="true" outlineLevel="4">
      <c r="A501" s="2" t="s">
        <v>919</v>
      </c>
      <c r="B501" s="3" t="s">
        <v>920</v>
      </c>
      <c r="C501" s="2"/>
      <c r="D501" s="2" t="s">
        <v>16</v>
      </c>
      <c r="E501" s="4">
        <f>50.00*(1-Z1%)</f>
        <v>50</v>
      </c>
      <c r="F501" s="2">
        <v>9</v>
      </c>
      <c r="G501" s="2"/>
    </row>
    <row r="502" spans="1:26" customHeight="1" ht="18" hidden="true" outlineLevel="4">
      <c r="A502" s="2" t="s">
        <v>921</v>
      </c>
      <c r="B502" s="3" t="s">
        <v>922</v>
      </c>
      <c r="C502" s="2"/>
      <c r="D502" s="2" t="s">
        <v>16</v>
      </c>
      <c r="E502" s="4">
        <f>150.00*(1-Z1%)</f>
        <v>150</v>
      </c>
      <c r="F502" s="2">
        <v>1</v>
      </c>
      <c r="G502" s="2"/>
    </row>
    <row r="503" spans="1:26" customHeight="1" ht="18" hidden="true" outlineLevel="4">
      <c r="A503" s="2" t="s">
        <v>923</v>
      </c>
      <c r="B503" s="3" t="s">
        <v>924</v>
      </c>
      <c r="C503" s="2"/>
      <c r="D503" s="2" t="s">
        <v>16</v>
      </c>
      <c r="E503" s="4">
        <f>200.00*(1-Z1%)</f>
        <v>200</v>
      </c>
      <c r="F503" s="2">
        <v>1</v>
      </c>
      <c r="G503" s="2"/>
    </row>
    <row r="504" spans="1:26" customHeight="1" ht="18" hidden="true" outlineLevel="4">
      <c r="A504" s="2" t="s">
        <v>925</v>
      </c>
      <c r="B504" s="3" t="s">
        <v>926</v>
      </c>
      <c r="C504" s="2"/>
      <c r="D504" s="2" t="s">
        <v>16</v>
      </c>
      <c r="E504" s="4">
        <f>250.00*(1-Z1%)</f>
        <v>250</v>
      </c>
      <c r="F504" s="2">
        <v>1</v>
      </c>
      <c r="G504" s="2"/>
    </row>
    <row r="505" spans="1:26" customHeight="1" ht="18" hidden="true" outlineLevel="4">
      <c r="A505" s="2" t="s">
        <v>927</v>
      </c>
      <c r="B505" s="3" t="s">
        <v>928</v>
      </c>
      <c r="C505" s="2"/>
      <c r="D505" s="2" t="s">
        <v>16</v>
      </c>
      <c r="E505" s="4">
        <f>200.00*(1-Z1%)</f>
        <v>200</v>
      </c>
      <c r="F505" s="2">
        <v>1</v>
      </c>
      <c r="G505" s="2"/>
    </row>
    <row r="506" spans="1:26" customHeight="1" ht="18" hidden="true" outlineLevel="4">
      <c r="A506" s="2" t="s">
        <v>929</v>
      </c>
      <c r="B506" s="3" t="s">
        <v>928</v>
      </c>
      <c r="C506" s="2"/>
      <c r="D506" s="2" t="s">
        <v>16</v>
      </c>
      <c r="E506" s="4">
        <f>450.00*(1-Z1%)</f>
        <v>450</v>
      </c>
      <c r="F506" s="2">
        <v>1</v>
      </c>
      <c r="G506" s="2"/>
    </row>
    <row r="507" spans="1:26" customHeight="1" ht="36" hidden="true" outlineLevel="4">
      <c r="A507" s="2" t="s">
        <v>930</v>
      </c>
      <c r="B507" s="3" t="s">
        <v>931</v>
      </c>
      <c r="C507" s="2"/>
      <c r="D507" s="2" t="s">
        <v>16</v>
      </c>
      <c r="E507" s="4">
        <f>250.00*(1-Z1%)</f>
        <v>250</v>
      </c>
      <c r="F507" s="2">
        <v>1</v>
      </c>
      <c r="G507" s="2"/>
    </row>
    <row r="508" spans="1:26" customHeight="1" ht="18" hidden="true" outlineLevel="4">
      <c r="A508" s="2" t="s">
        <v>932</v>
      </c>
      <c r="B508" s="3" t="s">
        <v>933</v>
      </c>
      <c r="C508" s="2"/>
      <c r="D508" s="2" t="s">
        <v>16</v>
      </c>
      <c r="E508" s="4">
        <f>150.00*(1-Z1%)</f>
        <v>150</v>
      </c>
      <c r="F508" s="2">
        <v>1</v>
      </c>
      <c r="G508" s="2"/>
    </row>
    <row r="509" spans="1:26" customHeight="1" ht="36" hidden="true" outlineLevel="4">
      <c r="A509" s="2" t="s">
        <v>934</v>
      </c>
      <c r="B509" s="3" t="s">
        <v>935</v>
      </c>
      <c r="C509" s="2"/>
      <c r="D509" s="2" t="s">
        <v>16</v>
      </c>
      <c r="E509" s="4">
        <f>250.00*(1-Z1%)</f>
        <v>250</v>
      </c>
      <c r="F509" s="2">
        <v>1</v>
      </c>
      <c r="G509" s="2"/>
    </row>
    <row r="510" spans="1:26" customHeight="1" ht="36" hidden="true" outlineLevel="4">
      <c r="A510" s="2" t="s">
        <v>936</v>
      </c>
      <c r="B510" s="3" t="s">
        <v>937</v>
      </c>
      <c r="C510" s="2"/>
      <c r="D510" s="2" t="s">
        <v>16</v>
      </c>
      <c r="E510" s="4">
        <f>290.00*(1-Z1%)</f>
        <v>290</v>
      </c>
      <c r="F510" s="2">
        <v>1</v>
      </c>
      <c r="G510" s="2"/>
    </row>
    <row r="511" spans="1:26" customHeight="1" ht="36" hidden="true" outlineLevel="4">
      <c r="A511" s="2" t="s">
        <v>938</v>
      </c>
      <c r="B511" s="3" t="s">
        <v>939</v>
      </c>
      <c r="C511" s="2"/>
      <c r="D511" s="2" t="s">
        <v>16</v>
      </c>
      <c r="E511" s="4">
        <f>490.00*(1-Z1%)</f>
        <v>490</v>
      </c>
      <c r="F511" s="2">
        <v>1</v>
      </c>
      <c r="G511" s="2"/>
    </row>
    <row r="512" spans="1:26" customHeight="1" ht="36" hidden="true" outlineLevel="4">
      <c r="A512" s="2" t="s">
        <v>940</v>
      </c>
      <c r="B512" s="3" t="s">
        <v>941</v>
      </c>
      <c r="C512" s="2"/>
      <c r="D512" s="2" t="s">
        <v>16</v>
      </c>
      <c r="E512" s="4">
        <f>100.00*(1-Z1%)</f>
        <v>100</v>
      </c>
      <c r="F512" s="2">
        <v>1</v>
      </c>
      <c r="G512" s="2"/>
    </row>
    <row r="513" spans="1:26" customHeight="1" ht="36" hidden="true" outlineLevel="4">
      <c r="A513" s="2" t="s">
        <v>942</v>
      </c>
      <c r="B513" s="3" t="s">
        <v>943</v>
      </c>
      <c r="C513" s="2"/>
      <c r="D513" s="2" t="s">
        <v>16</v>
      </c>
      <c r="E513" s="4">
        <f>50.00*(1-Z1%)</f>
        <v>50</v>
      </c>
      <c r="F513" s="2">
        <v>10</v>
      </c>
      <c r="G513" s="2"/>
    </row>
    <row r="514" spans="1:26" customHeight="1" ht="36" hidden="true" outlineLevel="4">
      <c r="A514" s="2" t="s">
        <v>944</v>
      </c>
      <c r="B514" s="3" t="s">
        <v>945</v>
      </c>
      <c r="C514" s="2"/>
      <c r="D514" s="2" t="s">
        <v>16</v>
      </c>
      <c r="E514" s="4">
        <f>100.00*(1-Z1%)</f>
        <v>100</v>
      </c>
      <c r="F514" s="2">
        <v>3</v>
      </c>
      <c r="G514" s="2"/>
    </row>
    <row r="515" spans="1:26" customHeight="1" ht="36" hidden="true" outlineLevel="4">
      <c r="A515" s="2" t="s">
        <v>946</v>
      </c>
      <c r="B515" s="3" t="s">
        <v>947</v>
      </c>
      <c r="C515" s="2"/>
      <c r="D515" s="2" t="s">
        <v>16</v>
      </c>
      <c r="E515" s="4">
        <f>150.00*(1-Z1%)</f>
        <v>150</v>
      </c>
      <c r="F515" s="2">
        <v>2</v>
      </c>
      <c r="G515" s="2"/>
    </row>
    <row r="516" spans="1:26" customHeight="1" ht="35" hidden="true" outlineLevel="2">
      <c r="A516" s="5" t="s">
        <v>948</v>
      </c>
      <c r="B516" s="5"/>
      <c r="C516" s="5"/>
      <c r="D516" s="5"/>
      <c r="E516" s="5"/>
      <c r="F516" s="5"/>
      <c r="G516" s="5"/>
    </row>
    <row r="517" spans="1:26" customHeight="1" ht="35" hidden="true" outlineLevel="3">
      <c r="A517" s="5" t="s">
        <v>949</v>
      </c>
      <c r="B517" s="5"/>
      <c r="C517" s="5"/>
      <c r="D517" s="5"/>
      <c r="E517" s="5"/>
      <c r="F517" s="5"/>
      <c r="G517" s="5"/>
    </row>
    <row r="518" spans="1:26" customHeight="1" ht="18" hidden="true" outlineLevel="3">
      <c r="A518" s="2" t="s">
        <v>950</v>
      </c>
      <c r="B518" s="3" t="s">
        <v>951</v>
      </c>
      <c r="C518" s="2"/>
      <c r="D518" s="2" t="s">
        <v>16</v>
      </c>
      <c r="E518" s="4">
        <f>450.00*(1-Z1%)</f>
        <v>450</v>
      </c>
      <c r="F518" s="2">
        <v>1</v>
      </c>
      <c r="G518" s="2"/>
    </row>
    <row r="519" spans="1:26" customHeight="1" ht="18" hidden="true" outlineLevel="3">
      <c r="A519" s="2" t="s">
        <v>952</v>
      </c>
      <c r="B519" s="3" t="s">
        <v>953</v>
      </c>
      <c r="C519" s="2"/>
      <c r="D519" s="2" t="s">
        <v>16</v>
      </c>
      <c r="E519" s="4">
        <f>270.00*(1-Z1%)</f>
        <v>270</v>
      </c>
      <c r="F519" s="2">
        <v>1</v>
      </c>
      <c r="G519" s="2"/>
    </row>
    <row r="520" spans="1:26" customHeight="1" ht="18" hidden="true" outlineLevel="3">
      <c r="A520" s="2" t="s">
        <v>954</v>
      </c>
      <c r="B520" s="3" t="s">
        <v>955</v>
      </c>
      <c r="C520" s="2"/>
      <c r="D520" s="2" t="s">
        <v>16</v>
      </c>
      <c r="E520" s="4">
        <f>350.00*(1-Z1%)</f>
        <v>350</v>
      </c>
      <c r="F520" s="2">
        <v>1</v>
      </c>
      <c r="G520" s="2"/>
    </row>
    <row r="521" spans="1:26" customHeight="1" ht="18" hidden="true" outlineLevel="3">
      <c r="A521" s="2" t="s">
        <v>956</v>
      </c>
      <c r="B521" s="3" t="s">
        <v>957</v>
      </c>
      <c r="C521" s="2"/>
      <c r="D521" s="2" t="s">
        <v>16</v>
      </c>
      <c r="E521" s="4">
        <f>550.00*(1-Z1%)</f>
        <v>550</v>
      </c>
      <c r="F521" s="2">
        <v>1</v>
      </c>
      <c r="G521" s="2"/>
    </row>
    <row r="522" spans="1:26" customHeight="1" ht="18" hidden="true" outlineLevel="3">
      <c r="A522" s="2" t="s">
        <v>958</v>
      </c>
      <c r="B522" s="3" t="s">
        <v>959</v>
      </c>
      <c r="C522" s="2"/>
      <c r="D522" s="2" t="s">
        <v>16</v>
      </c>
      <c r="E522" s="4">
        <f>250.00*(1-Z1%)</f>
        <v>250</v>
      </c>
      <c r="F522" s="2">
        <v>1</v>
      </c>
      <c r="G522" s="2"/>
    </row>
    <row r="523" spans="1:26" customHeight="1" ht="18" hidden="true" outlineLevel="3">
      <c r="A523" s="2" t="s">
        <v>960</v>
      </c>
      <c r="B523" s="3" t="s">
        <v>961</v>
      </c>
      <c r="C523" s="2"/>
      <c r="D523" s="2" t="s">
        <v>16</v>
      </c>
      <c r="E523" s="4">
        <f>550.00*(1-Z1%)</f>
        <v>550</v>
      </c>
      <c r="F523" s="2">
        <v>1</v>
      </c>
      <c r="G523" s="2"/>
    </row>
    <row r="524" spans="1:26" customHeight="1" ht="35" hidden="true" outlineLevel="3">
      <c r="A524" s="5" t="s">
        <v>962</v>
      </c>
      <c r="B524" s="5"/>
      <c r="C524" s="5"/>
      <c r="D524" s="5"/>
      <c r="E524" s="5"/>
      <c r="F524" s="5"/>
      <c r="G524" s="5"/>
    </row>
    <row r="525" spans="1:26" customHeight="1" ht="18" hidden="true" outlineLevel="3">
      <c r="A525" s="2" t="s">
        <v>963</v>
      </c>
      <c r="B525" s="3" t="s">
        <v>964</v>
      </c>
      <c r="C525" s="2"/>
      <c r="D525" s="2" t="s">
        <v>16</v>
      </c>
      <c r="E525" s="4">
        <f>390.00*(1-Z1%)</f>
        <v>390</v>
      </c>
      <c r="F525" s="2">
        <v>1</v>
      </c>
      <c r="G525" s="2"/>
    </row>
    <row r="526" spans="1:26" customHeight="1" ht="18" hidden="true" outlineLevel="3">
      <c r="A526" s="2" t="s">
        <v>965</v>
      </c>
      <c r="B526" s="3" t="s">
        <v>966</v>
      </c>
      <c r="C526" s="2"/>
      <c r="D526" s="2" t="s">
        <v>16</v>
      </c>
      <c r="E526" s="4">
        <f>250.00*(1-Z1%)</f>
        <v>250</v>
      </c>
      <c r="F526" s="2">
        <v>1</v>
      </c>
      <c r="G526" s="2"/>
    </row>
    <row r="527" spans="1:26" customHeight="1" ht="35" hidden="true" outlineLevel="3">
      <c r="A527" s="5" t="s">
        <v>967</v>
      </c>
      <c r="B527" s="5"/>
      <c r="C527" s="5"/>
      <c r="D527" s="5"/>
      <c r="E527" s="5"/>
      <c r="F527" s="5"/>
      <c r="G527" s="5"/>
    </row>
    <row r="528" spans="1:26" customHeight="1" ht="18" hidden="true" outlineLevel="3">
      <c r="A528" s="2" t="s">
        <v>968</v>
      </c>
      <c r="B528" s="3" t="s">
        <v>969</v>
      </c>
      <c r="C528" s="2"/>
      <c r="D528" s="2" t="s">
        <v>16</v>
      </c>
      <c r="E528" s="4">
        <f>300.00*(1-Z1%)</f>
        <v>300</v>
      </c>
      <c r="F528" s="2">
        <v>2</v>
      </c>
      <c r="G528" s="2"/>
    </row>
    <row r="529" spans="1:26" customHeight="1" ht="35">
      <c r="A529" s="1" t="s">
        <v>970</v>
      </c>
      <c r="B529" s="1"/>
      <c r="C529" s="1"/>
      <c r="D529" s="1"/>
      <c r="E529" s="1"/>
      <c r="F529" s="1"/>
      <c r="G529" s="1"/>
    </row>
    <row r="530" spans="1:26" customHeight="1" ht="35" hidden="true" outlineLevel="2">
      <c r="A530" s="5" t="s">
        <v>971</v>
      </c>
      <c r="B530" s="5"/>
      <c r="C530" s="5"/>
      <c r="D530" s="5"/>
      <c r="E530" s="5"/>
      <c r="F530" s="5"/>
      <c r="G530" s="5"/>
    </row>
    <row r="531" spans="1:26" customHeight="1" ht="35" hidden="true" outlineLevel="3">
      <c r="A531" s="5" t="s">
        <v>972</v>
      </c>
      <c r="B531" s="5"/>
      <c r="C531" s="5"/>
      <c r="D531" s="5"/>
      <c r="E531" s="5"/>
      <c r="F531" s="5"/>
      <c r="G531" s="5"/>
    </row>
    <row r="532" spans="1:26" customHeight="1" ht="35" hidden="true" outlineLevel="4">
      <c r="A532" s="5" t="s">
        <v>973</v>
      </c>
      <c r="B532" s="5"/>
      <c r="C532" s="5"/>
      <c r="D532" s="5"/>
      <c r="E532" s="5"/>
      <c r="F532" s="5"/>
      <c r="G532" s="5"/>
    </row>
    <row r="533" spans="1:26" customHeight="1" ht="36" hidden="true" outlineLevel="4">
      <c r="A533" s="2" t="s">
        <v>974</v>
      </c>
      <c r="B533" s="3" t="s">
        <v>975</v>
      </c>
      <c r="C533" s="2"/>
      <c r="D533" s="2" t="s">
        <v>16</v>
      </c>
      <c r="E533" s="4">
        <f>690.00*(1-Z1%)</f>
        <v>690</v>
      </c>
      <c r="F533" s="2">
        <v>1</v>
      </c>
      <c r="G533" s="2"/>
    </row>
    <row r="534" spans="1:26" customHeight="1" ht="36" hidden="true" outlineLevel="4">
      <c r="A534" s="2" t="s">
        <v>976</v>
      </c>
      <c r="B534" s="3" t="s">
        <v>977</v>
      </c>
      <c r="C534" s="2"/>
      <c r="D534" s="2" t="s">
        <v>16</v>
      </c>
      <c r="E534" s="4">
        <f>520.00*(1-Z1%)</f>
        <v>520</v>
      </c>
      <c r="F534" s="2">
        <v>1</v>
      </c>
      <c r="G534" s="2"/>
    </row>
    <row r="535" spans="1:26" customHeight="1" ht="18" hidden="true" outlineLevel="4">
      <c r="A535" s="2" t="s">
        <v>978</v>
      </c>
      <c r="B535" s="3" t="s">
        <v>979</v>
      </c>
      <c r="C535" s="2"/>
      <c r="D535" s="2" t="s">
        <v>16</v>
      </c>
      <c r="E535" s="4">
        <f>300.00*(1-Z1%)</f>
        <v>300</v>
      </c>
      <c r="F535" s="2">
        <v>1</v>
      </c>
      <c r="G535" s="2"/>
    </row>
    <row r="536" spans="1:26" customHeight="1" ht="18" hidden="true" outlineLevel="4">
      <c r="A536" s="2" t="s">
        <v>980</v>
      </c>
      <c r="B536" s="3" t="s">
        <v>981</v>
      </c>
      <c r="C536" s="2"/>
      <c r="D536" s="2" t="s">
        <v>16</v>
      </c>
      <c r="E536" s="4">
        <f>300.00*(1-Z1%)</f>
        <v>300</v>
      </c>
      <c r="F536" s="2">
        <v>1</v>
      </c>
      <c r="G536" s="2"/>
    </row>
    <row r="537" spans="1:26" customHeight="1" ht="18" hidden="true" outlineLevel="4">
      <c r="A537" s="2" t="s">
        <v>982</v>
      </c>
      <c r="B537" s="3" t="s">
        <v>983</v>
      </c>
      <c r="C537" s="2"/>
      <c r="D537" s="2" t="s">
        <v>16</v>
      </c>
      <c r="E537" s="4">
        <f>300.00*(1-Z1%)</f>
        <v>300</v>
      </c>
      <c r="F537" s="2">
        <v>1</v>
      </c>
      <c r="G537" s="2"/>
    </row>
    <row r="538" spans="1:26" customHeight="1" ht="18" hidden="true" outlineLevel="4">
      <c r="A538" s="2" t="s">
        <v>984</v>
      </c>
      <c r="B538" s="3" t="s">
        <v>985</v>
      </c>
      <c r="C538" s="2"/>
      <c r="D538" s="2" t="s">
        <v>16</v>
      </c>
      <c r="E538" s="4">
        <f>110.00*(1-Z1%)</f>
        <v>110</v>
      </c>
      <c r="F538" s="2">
        <v>1</v>
      </c>
      <c r="G538" s="2"/>
    </row>
    <row r="539" spans="1:26" customHeight="1" ht="18" hidden="true" outlineLevel="4">
      <c r="A539" s="2" t="s">
        <v>986</v>
      </c>
      <c r="B539" s="3" t="s">
        <v>987</v>
      </c>
      <c r="C539" s="2"/>
      <c r="D539" s="2" t="s">
        <v>16</v>
      </c>
      <c r="E539" s="4">
        <f>300.00*(1-Z1%)</f>
        <v>300</v>
      </c>
      <c r="F539" s="2">
        <v>1</v>
      </c>
      <c r="G539" s="2"/>
    </row>
    <row r="540" spans="1:26" customHeight="1" ht="18" hidden="true" outlineLevel="4">
      <c r="A540" s="2" t="s">
        <v>988</v>
      </c>
      <c r="B540" s="3" t="s">
        <v>989</v>
      </c>
      <c r="C540" s="2"/>
      <c r="D540" s="2" t="s">
        <v>16</v>
      </c>
      <c r="E540" s="4">
        <f>300.00*(1-Z1%)</f>
        <v>300</v>
      </c>
      <c r="F540" s="2">
        <v>2</v>
      </c>
      <c r="G540" s="2"/>
    </row>
    <row r="541" spans="1:26" customHeight="1" ht="18" hidden="true" outlineLevel="4">
      <c r="A541" s="2" t="s">
        <v>990</v>
      </c>
      <c r="B541" s="3" t="s">
        <v>991</v>
      </c>
      <c r="C541" s="2"/>
      <c r="D541" s="2" t="s">
        <v>16</v>
      </c>
      <c r="E541" s="4">
        <f>400.00*(1-Z1%)</f>
        <v>400</v>
      </c>
      <c r="F541" s="2">
        <v>2</v>
      </c>
      <c r="G541" s="2"/>
    </row>
    <row r="542" spans="1:26" customHeight="1" ht="18" hidden="true" outlineLevel="4">
      <c r="A542" s="2" t="s">
        <v>992</v>
      </c>
      <c r="B542" s="3" t="s">
        <v>993</v>
      </c>
      <c r="C542" s="2"/>
      <c r="D542" s="2" t="s">
        <v>16</v>
      </c>
      <c r="E542" s="4">
        <f>350.00*(1-Z1%)</f>
        <v>350</v>
      </c>
      <c r="F542" s="2">
        <v>2</v>
      </c>
      <c r="G542" s="2"/>
    </row>
    <row r="543" spans="1:26" customHeight="1" ht="18" hidden="true" outlineLevel="4">
      <c r="A543" s="2" t="s">
        <v>994</v>
      </c>
      <c r="B543" s="3" t="s">
        <v>995</v>
      </c>
      <c r="C543" s="2"/>
      <c r="D543" s="2" t="s">
        <v>16</v>
      </c>
      <c r="E543" s="4">
        <f>350.00*(1-Z1%)</f>
        <v>350</v>
      </c>
      <c r="F543" s="2">
        <v>1</v>
      </c>
      <c r="G543" s="2"/>
    </row>
    <row r="544" spans="1:26" customHeight="1" ht="35" hidden="true" outlineLevel="4">
      <c r="A544" s="5" t="s">
        <v>996</v>
      </c>
      <c r="B544" s="5"/>
      <c r="C544" s="5"/>
      <c r="D544" s="5"/>
      <c r="E544" s="5"/>
      <c r="F544" s="5"/>
      <c r="G544" s="5"/>
    </row>
    <row r="545" spans="1:26" customHeight="1" ht="36" hidden="true" outlineLevel="4">
      <c r="A545" s="2" t="s">
        <v>997</v>
      </c>
      <c r="B545" s="3" t="s">
        <v>998</v>
      </c>
      <c r="C545" s="2"/>
      <c r="D545" s="2" t="s">
        <v>16</v>
      </c>
      <c r="E545" s="4">
        <f>1150.00*(1-Z1%)</f>
        <v>1150</v>
      </c>
      <c r="F545" s="2">
        <v>1</v>
      </c>
      <c r="G545" s="2"/>
    </row>
    <row r="546" spans="1:26" customHeight="1" ht="18" hidden="true" outlineLevel="4">
      <c r="A546" s="2" t="s">
        <v>999</v>
      </c>
      <c r="B546" s="3" t="s">
        <v>1000</v>
      </c>
      <c r="C546" s="2"/>
      <c r="D546" s="2" t="s">
        <v>16</v>
      </c>
      <c r="E546" s="4">
        <f>750.00*(1-Z1%)</f>
        <v>750</v>
      </c>
      <c r="F546" s="2">
        <v>1</v>
      </c>
      <c r="G546" s="2"/>
    </row>
    <row r="547" spans="1:26" customHeight="1" ht="18" hidden="true" outlineLevel="4">
      <c r="A547" s="2" t="s">
        <v>1001</v>
      </c>
      <c r="B547" s="3" t="s">
        <v>1002</v>
      </c>
      <c r="C547" s="2"/>
      <c r="D547" s="2" t="s">
        <v>16</v>
      </c>
      <c r="E547" s="4">
        <f>1090.00*(1-Z1%)</f>
        <v>1090</v>
      </c>
      <c r="F547" s="2">
        <v>1</v>
      </c>
      <c r="G547" s="2"/>
    </row>
    <row r="548" spans="1:26" customHeight="1" ht="35" hidden="true" outlineLevel="3">
      <c r="A548" s="5" t="s">
        <v>1003</v>
      </c>
      <c r="B548" s="5"/>
      <c r="C548" s="5"/>
      <c r="D548" s="5"/>
      <c r="E548" s="5"/>
      <c r="F548" s="5"/>
      <c r="G548" s="5"/>
    </row>
    <row r="549" spans="1:26" customHeight="1" ht="36" hidden="true" outlineLevel="3">
      <c r="A549" s="2" t="s">
        <v>1004</v>
      </c>
      <c r="B549" s="3" t="s">
        <v>1005</v>
      </c>
      <c r="C549" s="2"/>
      <c r="D549" s="2" t="s">
        <v>16</v>
      </c>
      <c r="E549" s="4">
        <f>350.00*(1-Z1%)</f>
        <v>350</v>
      </c>
      <c r="F549" s="2">
        <v>2</v>
      </c>
      <c r="G549" s="2"/>
    </row>
    <row r="550" spans="1:26" customHeight="1" ht="36" hidden="true" outlineLevel="3">
      <c r="A550" s="2" t="s">
        <v>1006</v>
      </c>
      <c r="B550" s="3" t="s">
        <v>1007</v>
      </c>
      <c r="C550" s="2"/>
      <c r="D550" s="2" t="s">
        <v>16</v>
      </c>
      <c r="E550" s="4">
        <f>390.00*(1-Z1%)</f>
        <v>390</v>
      </c>
      <c r="F550" s="2">
        <v>1</v>
      </c>
      <c r="G550" s="2"/>
    </row>
    <row r="551" spans="1:26" customHeight="1" ht="36" hidden="true" outlineLevel="3">
      <c r="A551" s="2" t="s">
        <v>1008</v>
      </c>
      <c r="B551" s="3" t="s">
        <v>1009</v>
      </c>
      <c r="C551" s="2"/>
      <c r="D551" s="2" t="s">
        <v>16</v>
      </c>
      <c r="E551" s="4">
        <f>350.00*(1-Z1%)</f>
        <v>350</v>
      </c>
      <c r="F551" s="2">
        <v>1</v>
      </c>
      <c r="G551" s="2"/>
    </row>
    <row r="552" spans="1:26" customHeight="1" ht="35" hidden="true" outlineLevel="3">
      <c r="A552" s="5" t="s">
        <v>1010</v>
      </c>
      <c r="B552" s="5"/>
      <c r="C552" s="5"/>
      <c r="D552" s="5"/>
      <c r="E552" s="5"/>
      <c r="F552" s="5"/>
      <c r="G552" s="5"/>
    </row>
    <row r="553" spans="1:26" customHeight="1" ht="54" hidden="true" outlineLevel="3">
      <c r="A553" s="2" t="s">
        <v>1011</v>
      </c>
      <c r="B553" s="3" t="s">
        <v>1012</v>
      </c>
      <c r="C553" s="2"/>
      <c r="D553" s="2" t="s">
        <v>16</v>
      </c>
      <c r="E553" s="4">
        <f>3100.00*(1-Z1%)</f>
        <v>3100</v>
      </c>
      <c r="F553" s="2">
        <v>1</v>
      </c>
      <c r="G553" s="2"/>
    </row>
    <row r="554" spans="1:26" customHeight="1" ht="35" hidden="true" outlineLevel="3">
      <c r="A554" s="5" t="s">
        <v>1013</v>
      </c>
      <c r="B554" s="5"/>
      <c r="C554" s="5"/>
      <c r="D554" s="5"/>
      <c r="E554" s="5"/>
      <c r="F554" s="5"/>
      <c r="G554" s="5"/>
    </row>
    <row r="555" spans="1:26" customHeight="1" ht="18" hidden="true" outlineLevel="3">
      <c r="A555" s="2" t="s">
        <v>1014</v>
      </c>
      <c r="B555" s="3" t="s">
        <v>1015</v>
      </c>
      <c r="C555" s="2"/>
      <c r="D555" s="2" t="s">
        <v>16</v>
      </c>
      <c r="E555" s="4">
        <f>350.00*(1-Z1%)</f>
        <v>350</v>
      </c>
      <c r="F555" s="2">
        <v>1</v>
      </c>
      <c r="G555" s="2"/>
    </row>
    <row r="556" spans="1:26" customHeight="1" ht="18" hidden="true" outlineLevel="3">
      <c r="A556" s="2" t="s">
        <v>1016</v>
      </c>
      <c r="B556" s="3" t="s">
        <v>1017</v>
      </c>
      <c r="C556" s="2"/>
      <c r="D556" s="2" t="s">
        <v>16</v>
      </c>
      <c r="E556" s="4">
        <f>350.00*(1-Z1%)</f>
        <v>350</v>
      </c>
      <c r="F556" s="2">
        <v>1</v>
      </c>
      <c r="G556" s="2"/>
    </row>
    <row r="557" spans="1:26" customHeight="1" ht="36" hidden="true" outlineLevel="3">
      <c r="A557" s="2" t="s">
        <v>1018</v>
      </c>
      <c r="B557" s="3" t="s">
        <v>1019</v>
      </c>
      <c r="C557" s="2"/>
      <c r="D557" s="2" t="s">
        <v>16</v>
      </c>
      <c r="E557" s="4">
        <f>50.00*(1-Z1%)</f>
        <v>50</v>
      </c>
      <c r="F557" s="2">
        <v>1</v>
      </c>
      <c r="G557" s="2"/>
    </row>
    <row r="558" spans="1:26" customHeight="1" ht="18" hidden="true" outlineLevel="3">
      <c r="A558" s="2" t="s">
        <v>1020</v>
      </c>
      <c r="B558" s="3" t="s">
        <v>1021</v>
      </c>
      <c r="C558" s="2"/>
      <c r="D558" s="2" t="s">
        <v>16</v>
      </c>
      <c r="E558" s="4">
        <f>350.00*(1-Z1%)</f>
        <v>350</v>
      </c>
      <c r="F558" s="2">
        <v>1</v>
      </c>
      <c r="G558" s="2"/>
    </row>
    <row r="559" spans="1:26" customHeight="1" ht="18" hidden="true" outlineLevel="3">
      <c r="A559" s="2" t="s">
        <v>1022</v>
      </c>
      <c r="B559" s="3" t="s">
        <v>1023</v>
      </c>
      <c r="C559" s="2"/>
      <c r="D559" s="2" t="s">
        <v>16</v>
      </c>
      <c r="E559" s="4">
        <f>450.00*(1-Z1%)</f>
        <v>450</v>
      </c>
      <c r="F559" s="2">
        <v>1</v>
      </c>
      <c r="G559" s="2"/>
    </row>
    <row r="560" spans="1:26" customHeight="1" ht="18" hidden="true" outlineLevel="3">
      <c r="A560" s="2" t="s">
        <v>1024</v>
      </c>
      <c r="B560" s="3" t="s">
        <v>1025</v>
      </c>
      <c r="C560" s="2"/>
      <c r="D560" s="2" t="s">
        <v>16</v>
      </c>
      <c r="E560" s="4">
        <f>450.00*(1-Z1%)</f>
        <v>450</v>
      </c>
      <c r="F560" s="2">
        <v>1</v>
      </c>
      <c r="G560" s="2"/>
    </row>
    <row r="561" spans="1:26" customHeight="1" ht="36" hidden="true" outlineLevel="3">
      <c r="A561" s="2" t="s">
        <v>1026</v>
      </c>
      <c r="B561" s="3" t="s">
        <v>1027</v>
      </c>
      <c r="C561" s="2"/>
      <c r="D561" s="2" t="s">
        <v>16</v>
      </c>
      <c r="E561" s="4">
        <f>70.00*(1-Z1%)</f>
        <v>70</v>
      </c>
      <c r="F561" s="2">
        <v>2</v>
      </c>
      <c r="G561" s="2"/>
    </row>
    <row r="562" spans="1:26" customHeight="1" ht="36" hidden="true" outlineLevel="3">
      <c r="A562" s="2" t="s">
        <v>1028</v>
      </c>
      <c r="B562" s="3" t="s">
        <v>1029</v>
      </c>
      <c r="C562" s="2"/>
      <c r="D562" s="2" t="s">
        <v>16</v>
      </c>
      <c r="E562" s="4">
        <f>120.00*(1-Z1%)</f>
        <v>120</v>
      </c>
      <c r="F562" s="2">
        <v>2</v>
      </c>
      <c r="G562" s="2"/>
    </row>
    <row r="563" spans="1:26" customHeight="1" ht="35" hidden="true" outlineLevel="3">
      <c r="A563" s="5" t="s">
        <v>1030</v>
      </c>
      <c r="B563" s="5"/>
      <c r="C563" s="5"/>
      <c r="D563" s="5"/>
      <c r="E563" s="5"/>
      <c r="F563" s="5"/>
      <c r="G563" s="5"/>
    </row>
    <row r="564" spans="1:26" customHeight="1" ht="36" hidden="true" outlineLevel="3">
      <c r="A564" s="2" t="s">
        <v>1031</v>
      </c>
      <c r="B564" s="3" t="s">
        <v>1032</v>
      </c>
      <c r="C564" s="2"/>
      <c r="D564" s="2" t="s">
        <v>16</v>
      </c>
      <c r="E564" s="4">
        <f>990.00*(1-Z1%)</f>
        <v>990</v>
      </c>
      <c r="F564" s="2">
        <v>1</v>
      </c>
      <c r="G564" s="2"/>
    </row>
    <row r="565" spans="1:26" customHeight="1" ht="36" hidden="true" outlineLevel="3">
      <c r="A565" s="2" t="s">
        <v>1033</v>
      </c>
      <c r="B565" s="3" t="s">
        <v>1034</v>
      </c>
      <c r="C565" s="2"/>
      <c r="D565" s="2" t="s">
        <v>16</v>
      </c>
      <c r="E565" s="4">
        <f>1190.00*(1-Z1%)</f>
        <v>1190</v>
      </c>
      <c r="F565" s="2">
        <v>1</v>
      </c>
      <c r="G565" s="2"/>
    </row>
    <row r="566" spans="1:26" customHeight="1" ht="36" hidden="true" outlineLevel="3">
      <c r="A566" s="2" t="s">
        <v>1035</v>
      </c>
      <c r="B566" s="3" t="s">
        <v>1036</v>
      </c>
      <c r="C566" s="2"/>
      <c r="D566" s="2" t="s">
        <v>16</v>
      </c>
      <c r="E566" s="4">
        <f>1190.00*(1-Z1%)</f>
        <v>1190</v>
      </c>
      <c r="F566" s="2">
        <v>1</v>
      </c>
      <c r="G566" s="2"/>
    </row>
    <row r="567" spans="1:26" customHeight="1" ht="36" hidden="true" outlineLevel="3">
      <c r="A567" s="2" t="s">
        <v>1037</v>
      </c>
      <c r="B567" s="3" t="s">
        <v>1038</v>
      </c>
      <c r="C567" s="2"/>
      <c r="D567" s="2" t="s">
        <v>16</v>
      </c>
      <c r="E567" s="4">
        <f>1290.00*(1-Z1%)</f>
        <v>1290</v>
      </c>
      <c r="F567" s="2">
        <v>1</v>
      </c>
      <c r="G567" s="2"/>
    </row>
    <row r="568" spans="1:26" customHeight="1" ht="18" hidden="true" outlineLevel="3">
      <c r="A568" s="2" t="s">
        <v>1039</v>
      </c>
      <c r="B568" s="3" t="s">
        <v>1040</v>
      </c>
      <c r="C568" s="2"/>
      <c r="D568" s="2" t="s">
        <v>16</v>
      </c>
      <c r="E568" s="4">
        <f>1290.00*(1-Z1%)</f>
        <v>1290</v>
      </c>
      <c r="F568" s="2">
        <v>1</v>
      </c>
      <c r="G568" s="2"/>
    </row>
    <row r="569" spans="1:26" customHeight="1" ht="35" hidden="true" outlineLevel="2">
      <c r="A569" s="5" t="s">
        <v>1041</v>
      </c>
      <c r="B569" s="5"/>
      <c r="C569" s="5"/>
      <c r="D569" s="5"/>
      <c r="E569" s="5"/>
      <c r="F569" s="5"/>
      <c r="G569" s="5"/>
    </row>
    <row r="570" spans="1:26" customHeight="1" ht="35" hidden="true" outlineLevel="3">
      <c r="A570" s="5" t="s">
        <v>1042</v>
      </c>
      <c r="B570" s="5"/>
      <c r="C570" s="5"/>
      <c r="D570" s="5"/>
      <c r="E570" s="5"/>
      <c r="F570" s="5"/>
      <c r="G570" s="5"/>
    </row>
    <row r="571" spans="1:26" customHeight="1" ht="36" hidden="true" outlineLevel="3">
      <c r="A571" s="2" t="s">
        <v>1043</v>
      </c>
      <c r="B571" s="3" t="s">
        <v>1044</v>
      </c>
      <c r="C571" s="2"/>
      <c r="D571" s="2" t="s">
        <v>16</v>
      </c>
      <c r="E571" s="4">
        <f>450.00*(1-Z1%)</f>
        <v>450</v>
      </c>
      <c r="F571" s="2">
        <v>1</v>
      </c>
      <c r="G571" s="2"/>
    </row>
    <row r="572" spans="1:26" customHeight="1" ht="35" hidden="true" outlineLevel="2">
      <c r="A572" s="5" t="s">
        <v>1045</v>
      </c>
      <c r="B572" s="5"/>
      <c r="C572" s="5"/>
      <c r="D572" s="5"/>
      <c r="E572" s="5"/>
      <c r="F572" s="5"/>
      <c r="G572" s="5"/>
    </row>
    <row r="573" spans="1:26" customHeight="1" ht="35" hidden="true" outlineLevel="3">
      <c r="A573" s="5" t="s">
        <v>1046</v>
      </c>
      <c r="B573" s="5"/>
      <c r="C573" s="5"/>
      <c r="D573" s="5"/>
      <c r="E573" s="5"/>
      <c r="F573" s="5"/>
      <c r="G573" s="5"/>
    </row>
    <row r="574" spans="1:26" customHeight="1" ht="36" hidden="true" outlineLevel="3">
      <c r="A574" s="2" t="s">
        <v>1047</v>
      </c>
      <c r="B574" s="3" t="s">
        <v>1048</v>
      </c>
      <c r="C574" s="2"/>
      <c r="D574" s="2" t="s">
        <v>16</v>
      </c>
      <c r="E574" s="4">
        <f>2950.00*(1-Z1%)</f>
        <v>2950</v>
      </c>
      <c r="F574" s="2">
        <v>1</v>
      </c>
      <c r="G574" s="2"/>
    </row>
    <row r="575" spans="1:26" customHeight="1" ht="18" hidden="true" outlineLevel="3">
      <c r="A575" s="2" t="s">
        <v>1049</v>
      </c>
      <c r="B575" s="3" t="s">
        <v>1050</v>
      </c>
      <c r="C575" s="2"/>
      <c r="D575" s="2" t="s">
        <v>16</v>
      </c>
      <c r="E575" s="4">
        <f>1100.00*(1-Z1%)</f>
        <v>1100</v>
      </c>
      <c r="F575" s="2">
        <v>1</v>
      </c>
      <c r="G575" s="2"/>
    </row>
    <row r="576" spans="1:26" customHeight="1" ht="18" hidden="true" outlineLevel="3">
      <c r="A576" s="2" t="s">
        <v>1051</v>
      </c>
      <c r="B576" s="3" t="s">
        <v>1052</v>
      </c>
      <c r="C576" s="2"/>
      <c r="D576" s="2" t="s">
        <v>16</v>
      </c>
      <c r="E576" s="4">
        <f>1790.00*(1-Z1%)</f>
        <v>1790</v>
      </c>
      <c r="F576" s="2">
        <v>1</v>
      </c>
      <c r="G576" s="2"/>
    </row>
    <row r="577" spans="1:26" customHeight="1" ht="36" hidden="true" outlineLevel="3">
      <c r="A577" s="2" t="s">
        <v>1053</v>
      </c>
      <c r="B577" s="3" t="s">
        <v>1054</v>
      </c>
      <c r="C577" s="2"/>
      <c r="D577" s="2" t="s">
        <v>16</v>
      </c>
      <c r="E577" s="4">
        <f>450.00*(1-Z1%)</f>
        <v>450</v>
      </c>
      <c r="F577" s="2">
        <v>1</v>
      </c>
      <c r="G577" s="2"/>
    </row>
    <row r="578" spans="1:26" customHeight="1" ht="18" hidden="true" outlineLevel="3">
      <c r="A578" s="2" t="s">
        <v>1055</v>
      </c>
      <c r="B578" s="3" t="s">
        <v>1056</v>
      </c>
      <c r="C578" s="2"/>
      <c r="D578" s="2" t="s">
        <v>16</v>
      </c>
      <c r="E578" s="4">
        <f>590.00*(1-Z1%)</f>
        <v>590</v>
      </c>
      <c r="F578" s="2">
        <v>1</v>
      </c>
      <c r="G578" s="2"/>
    </row>
    <row r="579" spans="1:26" customHeight="1" ht="18" hidden="true" outlineLevel="3">
      <c r="A579" s="2" t="s">
        <v>1057</v>
      </c>
      <c r="B579" s="3" t="s">
        <v>1058</v>
      </c>
      <c r="C579" s="2"/>
      <c r="D579" s="2" t="s">
        <v>16</v>
      </c>
      <c r="E579" s="4">
        <f>590.00*(1-Z1%)</f>
        <v>590</v>
      </c>
      <c r="F579" s="2">
        <v>1</v>
      </c>
      <c r="G579" s="2"/>
    </row>
    <row r="580" spans="1:26" customHeight="1" ht="18" hidden="true" outlineLevel="3">
      <c r="A580" s="2" t="s">
        <v>1059</v>
      </c>
      <c r="B580" s="3" t="s">
        <v>1060</v>
      </c>
      <c r="C580" s="2"/>
      <c r="D580" s="2" t="s">
        <v>16</v>
      </c>
      <c r="E580" s="4">
        <f>590.00*(1-Z1%)</f>
        <v>590</v>
      </c>
      <c r="F580" s="2">
        <v>1</v>
      </c>
      <c r="G580" s="2"/>
    </row>
    <row r="581" spans="1:26" customHeight="1" ht="36" hidden="true" outlineLevel="3">
      <c r="A581" s="2" t="s">
        <v>1061</v>
      </c>
      <c r="B581" s="3" t="s">
        <v>1062</v>
      </c>
      <c r="C581" s="2"/>
      <c r="D581" s="2" t="s">
        <v>16</v>
      </c>
      <c r="E581" s="4">
        <f>1100.00*(1-Z1%)</f>
        <v>1100</v>
      </c>
      <c r="F581" s="2">
        <v>1</v>
      </c>
      <c r="G581" s="2"/>
    </row>
    <row r="582" spans="1:26" customHeight="1" ht="18" hidden="true" outlineLevel="3">
      <c r="A582" s="2" t="s">
        <v>1063</v>
      </c>
      <c r="B582" s="3" t="s">
        <v>1064</v>
      </c>
      <c r="C582" s="2"/>
      <c r="D582" s="2" t="s">
        <v>16</v>
      </c>
      <c r="E582" s="4">
        <f>890.00*(1-Z1%)</f>
        <v>890</v>
      </c>
      <c r="F582" s="2">
        <v>1</v>
      </c>
      <c r="G582" s="2"/>
    </row>
    <row r="583" spans="1:26" customHeight="1" ht="18" hidden="true" outlineLevel="3">
      <c r="A583" s="2" t="s">
        <v>1065</v>
      </c>
      <c r="B583" s="3" t="s">
        <v>1066</v>
      </c>
      <c r="C583" s="2"/>
      <c r="D583" s="2" t="s">
        <v>16</v>
      </c>
      <c r="E583" s="4">
        <f>1590.00*(1-Z1%)</f>
        <v>1590</v>
      </c>
      <c r="F583" s="2">
        <v>1</v>
      </c>
      <c r="G583" s="2"/>
    </row>
    <row r="584" spans="1:26" customHeight="1" ht="18" hidden="true" outlineLevel="3">
      <c r="A584" s="2" t="s">
        <v>1067</v>
      </c>
      <c r="B584" s="3" t="s">
        <v>1068</v>
      </c>
      <c r="C584" s="2"/>
      <c r="D584" s="2" t="s">
        <v>16</v>
      </c>
      <c r="E584" s="4">
        <f>1200.00*(1-Z1%)</f>
        <v>1200</v>
      </c>
      <c r="F584" s="2">
        <v>1</v>
      </c>
      <c r="G584" s="2"/>
    </row>
    <row r="585" spans="1:26" customHeight="1" ht="36" hidden="true" outlineLevel="3">
      <c r="A585" s="2" t="s">
        <v>1069</v>
      </c>
      <c r="B585" s="3" t="s">
        <v>1070</v>
      </c>
      <c r="C585" s="2"/>
      <c r="D585" s="2" t="s">
        <v>16</v>
      </c>
      <c r="E585" s="4">
        <f>950.00*(1-Z1%)</f>
        <v>950</v>
      </c>
      <c r="F585" s="2">
        <v>1</v>
      </c>
      <c r="G585" s="2"/>
    </row>
    <row r="586" spans="1:26" customHeight="1" ht="36" hidden="true" outlineLevel="3">
      <c r="A586" s="2" t="s">
        <v>1071</v>
      </c>
      <c r="B586" s="3" t="s">
        <v>1072</v>
      </c>
      <c r="C586" s="2"/>
      <c r="D586" s="2" t="s">
        <v>16</v>
      </c>
      <c r="E586" s="4">
        <f>890.00*(1-Z1%)</f>
        <v>890</v>
      </c>
      <c r="F586" s="2">
        <v>1</v>
      </c>
      <c r="G586" s="2"/>
    </row>
    <row r="587" spans="1:26" customHeight="1" ht="18" hidden="true" outlineLevel="3">
      <c r="A587" s="2" t="s">
        <v>1073</v>
      </c>
      <c r="B587" s="3" t="s">
        <v>1074</v>
      </c>
      <c r="C587" s="2"/>
      <c r="D587" s="2" t="s">
        <v>16</v>
      </c>
      <c r="E587" s="4">
        <f>850.00*(1-Z1%)</f>
        <v>850</v>
      </c>
      <c r="F587" s="2">
        <v>1</v>
      </c>
      <c r="G587" s="2"/>
    </row>
    <row r="588" spans="1:26" customHeight="1" ht="36" hidden="true" outlineLevel="3">
      <c r="A588" s="2" t="s">
        <v>1075</v>
      </c>
      <c r="B588" s="3" t="s">
        <v>1076</v>
      </c>
      <c r="C588" s="2"/>
      <c r="D588" s="2" t="s">
        <v>16</v>
      </c>
      <c r="E588" s="4">
        <f>950.00*(1-Z1%)</f>
        <v>950</v>
      </c>
      <c r="F588" s="2">
        <v>1</v>
      </c>
      <c r="G588" s="2"/>
    </row>
    <row r="589" spans="1:26" customHeight="1" ht="36" hidden="true" outlineLevel="3">
      <c r="A589" s="2" t="s">
        <v>1077</v>
      </c>
      <c r="B589" s="3" t="s">
        <v>1078</v>
      </c>
      <c r="C589" s="2"/>
      <c r="D589" s="2" t="s">
        <v>16</v>
      </c>
      <c r="E589" s="4">
        <f>950.00*(1-Z1%)</f>
        <v>950</v>
      </c>
      <c r="F589" s="2">
        <v>1</v>
      </c>
      <c r="G589" s="2"/>
    </row>
    <row r="590" spans="1:26" customHeight="1" ht="36" hidden="true" outlineLevel="3">
      <c r="A590" s="2" t="s">
        <v>1079</v>
      </c>
      <c r="B590" s="3" t="s">
        <v>1080</v>
      </c>
      <c r="C590" s="2"/>
      <c r="D590" s="2" t="s">
        <v>16</v>
      </c>
      <c r="E590" s="4">
        <f>950.00*(1-Z1%)</f>
        <v>950</v>
      </c>
      <c r="F590" s="2">
        <v>1</v>
      </c>
      <c r="G590" s="2"/>
    </row>
    <row r="591" spans="1:26" customHeight="1" ht="18" hidden="true" outlineLevel="3">
      <c r="A591" s="2" t="s">
        <v>1081</v>
      </c>
      <c r="B591" s="3" t="s">
        <v>1082</v>
      </c>
      <c r="C591" s="2"/>
      <c r="D591" s="2" t="s">
        <v>16</v>
      </c>
      <c r="E591" s="4">
        <f>950.00*(1-Z1%)</f>
        <v>950</v>
      </c>
      <c r="F591" s="2">
        <v>1</v>
      </c>
      <c r="G591" s="2"/>
    </row>
    <row r="592" spans="1:26" customHeight="1" ht="36" hidden="true" outlineLevel="3">
      <c r="A592" s="2" t="s">
        <v>1083</v>
      </c>
      <c r="B592" s="3" t="s">
        <v>1084</v>
      </c>
      <c r="C592" s="2"/>
      <c r="D592" s="2" t="s">
        <v>16</v>
      </c>
      <c r="E592" s="4">
        <f>790.00*(1-Z1%)</f>
        <v>790</v>
      </c>
      <c r="F592" s="2">
        <v>1</v>
      </c>
      <c r="G592" s="2"/>
    </row>
    <row r="593" spans="1:26" customHeight="1" ht="36" hidden="true" outlineLevel="3">
      <c r="A593" s="2" t="s">
        <v>1085</v>
      </c>
      <c r="B593" s="3" t="s">
        <v>1086</v>
      </c>
      <c r="C593" s="2"/>
      <c r="D593" s="2" t="s">
        <v>16</v>
      </c>
      <c r="E593" s="4">
        <f>1050.00*(1-Z1%)</f>
        <v>1050</v>
      </c>
      <c r="F593" s="2">
        <v>1</v>
      </c>
      <c r="G593" s="2"/>
    </row>
    <row r="594" spans="1:26" customHeight="1" ht="36" hidden="true" outlineLevel="3">
      <c r="A594" s="2" t="s">
        <v>1087</v>
      </c>
      <c r="B594" s="3" t="s">
        <v>1088</v>
      </c>
      <c r="C594" s="2"/>
      <c r="D594" s="2" t="s">
        <v>16</v>
      </c>
      <c r="E594" s="4">
        <f>690.00*(1-Z1%)</f>
        <v>690</v>
      </c>
      <c r="F594" s="2">
        <v>1</v>
      </c>
      <c r="G594" s="2"/>
    </row>
    <row r="595" spans="1:26" customHeight="1" ht="36" hidden="true" outlineLevel="3">
      <c r="A595" s="2" t="s">
        <v>1089</v>
      </c>
      <c r="B595" s="3" t="s">
        <v>1090</v>
      </c>
      <c r="C595" s="2"/>
      <c r="D595" s="2" t="s">
        <v>16</v>
      </c>
      <c r="E595" s="4">
        <f>650.00*(1-Z1%)</f>
        <v>650</v>
      </c>
      <c r="F595" s="2">
        <v>1</v>
      </c>
      <c r="G595" s="2"/>
    </row>
    <row r="596" spans="1:26" customHeight="1" ht="18" hidden="true" outlineLevel="3">
      <c r="A596" s="2" t="s">
        <v>1091</v>
      </c>
      <c r="B596" s="3" t="s">
        <v>1092</v>
      </c>
      <c r="C596" s="2"/>
      <c r="D596" s="2" t="s">
        <v>16</v>
      </c>
      <c r="E596" s="4">
        <f>650.00*(1-Z1%)</f>
        <v>650</v>
      </c>
      <c r="F596" s="2">
        <v>1</v>
      </c>
      <c r="G596" s="2"/>
    </row>
    <row r="597" spans="1:26" customHeight="1" ht="36" hidden="true" outlineLevel="3">
      <c r="A597" s="2" t="s">
        <v>1093</v>
      </c>
      <c r="B597" s="3" t="s">
        <v>1094</v>
      </c>
      <c r="C597" s="2"/>
      <c r="D597" s="2" t="s">
        <v>16</v>
      </c>
      <c r="E597" s="4">
        <f>490.00*(1-Z1%)</f>
        <v>490</v>
      </c>
      <c r="F597" s="2">
        <v>1</v>
      </c>
      <c r="G597" s="2"/>
    </row>
    <row r="598" spans="1:26" customHeight="1" ht="18" hidden="true" outlineLevel="3">
      <c r="A598" s="2" t="s">
        <v>1095</v>
      </c>
      <c r="B598" s="3" t="s">
        <v>1096</v>
      </c>
      <c r="C598" s="2"/>
      <c r="D598" s="2" t="s">
        <v>16</v>
      </c>
      <c r="E598" s="4">
        <f>450.00*(1-Z1%)</f>
        <v>450</v>
      </c>
      <c r="F598" s="2">
        <v>1</v>
      </c>
      <c r="G598" s="2"/>
    </row>
    <row r="599" spans="1:26" customHeight="1" ht="36" hidden="true" outlineLevel="3">
      <c r="A599" s="2" t="s">
        <v>1097</v>
      </c>
      <c r="B599" s="3" t="s">
        <v>1098</v>
      </c>
      <c r="C599" s="2"/>
      <c r="D599" s="2" t="s">
        <v>16</v>
      </c>
      <c r="E599" s="4">
        <f>990.00*(1-Z1%)</f>
        <v>990</v>
      </c>
      <c r="F599" s="2">
        <v>1</v>
      </c>
      <c r="G599" s="2"/>
    </row>
    <row r="600" spans="1:26" customHeight="1" ht="36" hidden="true" outlineLevel="3">
      <c r="A600" s="2" t="s">
        <v>1099</v>
      </c>
      <c r="B600" s="3" t="s">
        <v>1100</v>
      </c>
      <c r="C600" s="2"/>
      <c r="D600" s="2" t="s">
        <v>16</v>
      </c>
      <c r="E600" s="4">
        <f>550.00*(1-Z1%)</f>
        <v>550</v>
      </c>
      <c r="F600" s="2">
        <v>1</v>
      </c>
      <c r="G600" s="2"/>
    </row>
    <row r="601" spans="1:26" customHeight="1" ht="36" hidden="true" outlineLevel="3">
      <c r="A601" s="2" t="s">
        <v>1101</v>
      </c>
      <c r="B601" s="3" t="s">
        <v>1102</v>
      </c>
      <c r="C601" s="2"/>
      <c r="D601" s="2" t="s">
        <v>16</v>
      </c>
      <c r="E601" s="4">
        <f>950.00*(1-Z1%)</f>
        <v>950</v>
      </c>
      <c r="F601" s="2">
        <v>1</v>
      </c>
      <c r="G601" s="2"/>
    </row>
    <row r="602" spans="1:26" customHeight="1" ht="36" hidden="true" outlineLevel="3">
      <c r="A602" s="2" t="s">
        <v>1103</v>
      </c>
      <c r="B602" s="3" t="s">
        <v>1104</v>
      </c>
      <c r="C602" s="2"/>
      <c r="D602" s="2" t="s">
        <v>16</v>
      </c>
      <c r="E602" s="4">
        <f>1390.00*(1-Z1%)</f>
        <v>1390</v>
      </c>
      <c r="F602" s="2">
        <v>1</v>
      </c>
      <c r="G602" s="2"/>
    </row>
    <row r="603" spans="1:26" customHeight="1" ht="18" hidden="true" outlineLevel="3">
      <c r="A603" s="2" t="s">
        <v>1105</v>
      </c>
      <c r="B603" s="3" t="s">
        <v>1106</v>
      </c>
      <c r="C603" s="2"/>
      <c r="D603" s="2" t="s">
        <v>16</v>
      </c>
      <c r="E603" s="4">
        <f>850.00*(1-Z1%)</f>
        <v>850</v>
      </c>
      <c r="F603" s="2">
        <v>1</v>
      </c>
      <c r="G603" s="2"/>
    </row>
    <row r="604" spans="1:26" customHeight="1" ht="36" hidden="true" outlineLevel="3">
      <c r="A604" s="2" t="s">
        <v>1107</v>
      </c>
      <c r="B604" s="3" t="s">
        <v>1108</v>
      </c>
      <c r="C604" s="2"/>
      <c r="D604" s="2" t="s">
        <v>16</v>
      </c>
      <c r="E604" s="4">
        <f>1390.00*(1-Z1%)</f>
        <v>1390</v>
      </c>
      <c r="F604" s="2">
        <v>1</v>
      </c>
      <c r="G604" s="2"/>
    </row>
    <row r="605" spans="1:26" customHeight="1" ht="18" hidden="true" outlineLevel="3">
      <c r="A605" s="2" t="s">
        <v>1109</v>
      </c>
      <c r="B605" s="3" t="s">
        <v>1110</v>
      </c>
      <c r="C605" s="2"/>
      <c r="D605" s="2" t="s">
        <v>16</v>
      </c>
      <c r="E605" s="4">
        <f>3290.00*(1-Z1%)</f>
        <v>3290</v>
      </c>
      <c r="F605" s="2">
        <v>1</v>
      </c>
      <c r="G605" s="2"/>
    </row>
    <row r="606" spans="1:26" customHeight="1" ht="18" hidden="true" outlineLevel="3">
      <c r="A606" s="2" t="s">
        <v>1111</v>
      </c>
      <c r="B606" s="3" t="s">
        <v>1112</v>
      </c>
      <c r="C606" s="2"/>
      <c r="D606" s="2" t="s">
        <v>16</v>
      </c>
      <c r="E606" s="4">
        <f>900.00*(1-Z1%)</f>
        <v>900</v>
      </c>
      <c r="F606" s="2">
        <v>1</v>
      </c>
      <c r="G606" s="2"/>
    </row>
    <row r="607" spans="1:26" customHeight="1" ht="36" hidden="true" outlineLevel="3">
      <c r="A607" s="2" t="s">
        <v>1113</v>
      </c>
      <c r="B607" s="3" t="s">
        <v>1114</v>
      </c>
      <c r="C607" s="2"/>
      <c r="D607" s="2" t="s">
        <v>16</v>
      </c>
      <c r="E607" s="4">
        <f>2100.00*(1-Z1%)</f>
        <v>2100</v>
      </c>
      <c r="F607" s="2">
        <v>1</v>
      </c>
      <c r="G607" s="2"/>
    </row>
    <row r="608" spans="1:26" customHeight="1" ht="35" hidden="true" outlineLevel="3">
      <c r="A608" s="5" t="s">
        <v>1115</v>
      </c>
      <c r="B608" s="5"/>
      <c r="C608" s="5"/>
      <c r="D608" s="5"/>
      <c r="E608" s="5"/>
      <c r="F608" s="5"/>
      <c r="G608" s="5"/>
    </row>
    <row r="609" spans="1:26" customHeight="1" ht="36" hidden="true" outlineLevel="3">
      <c r="A609" s="2" t="s">
        <v>1116</v>
      </c>
      <c r="B609" s="3" t="s">
        <v>1117</v>
      </c>
      <c r="C609" s="2"/>
      <c r="D609" s="2" t="s">
        <v>16</v>
      </c>
      <c r="E609" s="4">
        <f>1690.00*(1-Z1%)</f>
        <v>1690</v>
      </c>
      <c r="F609" s="2">
        <v>1</v>
      </c>
      <c r="G609" s="2"/>
    </row>
    <row r="610" spans="1:26" customHeight="1" ht="35" hidden="true" outlineLevel="3">
      <c r="A610" s="5" t="s">
        <v>1118</v>
      </c>
      <c r="B610" s="5"/>
      <c r="C610" s="5"/>
      <c r="D610" s="5"/>
      <c r="E610" s="5"/>
      <c r="F610" s="5"/>
      <c r="G610" s="5"/>
    </row>
    <row r="611" spans="1:26" customHeight="1" ht="18" hidden="true" outlineLevel="3">
      <c r="A611" s="2" t="s">
        <v>1119</v>
      </c>
      <c r="B611" s="3" t="s">
        <v>1120</v>
      </c>
      <c r="C611" s="2"/>
      <c r="D611" s="2" t="s">
        <v>16</v>
      </c>
      <c r="E611" s="4">
        <f>450.00*(1-Z1%)</f>
        <v>450</v>
      </c>
      <c r="F611" s="2">
        <v>1</v>
      </c>
      <c r="G611" s="2"/>
    </row>
    <row r="612" spans="1:26" customHeight="1" ht="18" hidden="true" outlineLevel="3">
      <c r="A612" s="2" t="s">
        <v>1121</v>
      </c>
      <c r="B612" s="3" t="s">
        <v>1120</v>
      </c>
      <c r="C612" s="2"/>
      <c r="D612" s="2" t="s">
        <v>16</v>
      </c>
      <c r="E612" s="4">
        <f>350.00*(1-Z1%)</f>
        <v>350</v>
      </c>
      <c r="F612" s="2">
        <v>1</v>
      </c>
      <c r="G612" s="2"/>
    </row>
    <row r="613" spans="1:26" customHeight="1" ht="18" hidden="true" outlineLevel="3">
      <c r="A613" s="2" t="s">
        <v>1122</v>
      </c>
      <c r="B613" s="3" t="s">
        <v>1120</v>
      </c>
      <c r="C613" s="2"/>
      <c r="D613" s="2" t="s">
        <v>16</v>
      </c>
      <c r="E613" s="4">
        <f>400.00*(1-Z1%)</f>
        <v>400</v>
      </c>
      <c r="F613" s="2">
        <v>1</v>
      </c>
      <c r="G613" s="2"/>
    </row>
    <row r="614" spans="1:26" customHeight="1" ht="18" hidden="true" outlineLevel="3">
      <c r="A614" s="2" t="s">
        <v>1123</v>
      </c>
      <c r="B614" s="3" t="s">
        <v>1124</v>
      </c>
      <c r="C614" s="2"/>
      <c r="D614" s="2" t="s">
        <v>16</v>
      </c>
      <c r="E614" s="4">
        <f>450.00*(1-Z1%)</f>
        <v>450</v>
      </c>
      <c r="F614" s="2">
        <v>1</v>
      </c>
      <c r="G614" s="2"/>
    </row>
    <row r="615" spans="1:26" customHeight="1" ht="18" hidden="true" outlineLevel="3">
      <c r="A615" s="2" t="s">
        <v>1125</v>
      </c>
      <c r="B615" s="3" t="s">
        <v>1126</v>
      </c>
      <c r="C615" s="2"/>
      <c r="D615" s="2" t="s">
        <v>16</v>
      </c>
      <c r="E615" s="4">
        <f>400.00*(1-Z1%)</f>
        <v>400</v>
      </c>
      <c r="F615" s="2">
        <v>2</v>
      </c>
      <c r="G615" s="2"/>
    </row>
    <row r="616" spans="1:26" customHeight="1" ht="35" hidden="true" outlineLevel="2">
      <c r="A616" s="5" t="s">
        <v>1127</v>
      </c>
      <c r="B616" s="5"/>
      <c r="C616" s="5"/>
      <c r="D616" s="5"/>
      <c r="E616" s="5"/>
      <c r="F616" s="5"/>
      <c r="G616" s="5"/>
    </row>
    <row r="617" spans="1:26" customHeight="1" ht="35" hidden="true" outlineLevel="3">
      <c r="A617" s="5" t="s">
        <v>1128</v>
      </c>
      <c r="B617" s="5"/>
      <c r="C617" s="5"/>
      <c r="D617" s="5"/>
      <c r="E617" s="5"/>
      <c r="F617" s="5"/>
      <c r="G617" s="5"/>
    </row>
    <row r="618" spans="1:26" customHeight="1" ht="18" hidden="true" outlineLevel="3">
      <c r="A618" s="2" t="s">
        <v>1129</v>
      </c>
      <c r="B618" s="3" t="s">
        <v>1130</v>
      </c>
      <c r="C618" s="2"/>
      <c r="D618" s="2" t="s">
        <v>16</v>
      </c>
      <c r="E618" s="4">
        <f>460.00*(1-Z1%)</f>
        <v>460</v>
      </c>
      <c r="F618" s="2">
        <v>1</v>
      </c>
      <c r="G618" s="2"/>
    </row>
    <row r="619" spans="1:26" customHeight="1" ht="18" hidden="true" outlineLevel="3">
      <c r="A619" s="2" t="s">
        <v>1131</v>
      </c>
      <c r="B619" s="3" t="s">
        <v>1132</v>
      </c>
      <c r="C619" s="2"/>
      <c r="D619" s="2" t="s">
        <v>16</v>
      </c>
      <c r="E619" s="4">
        <f>460.00*(1-Z1%)</f>
        <v>460</v>
      </c>
      <c r="F619" s="2">
        <v>1</v>
      </c>
      <c r="G619" s="2"/>
    </row>
    <row r="620" spans="1:26" customHeight="1" ht="18" hidden="true" outlineLevel="3">
      <c r="A620" s="2" t="s">
        <v>1133</v>
      </c>
      <c r="B620" s="3" t="s">
        <v>1134</v>
      </c>
      <c r="C620" s="2"/>
      <c r="D620" s="2" t="s">
        <v>16</v>
      </c>
      <c r="E620" s="4">
        <f>390.00*(1-Z1%)</f>
        <v>390</v>
      </c>
      <c r="F620" s="2">
        <v>1</v>
      </c>
      <c r="G620" s="2"/>
    </row>
    <row r="621" spans="1:26" customHeight="1" ht="18" hidden="true" outlineLevel="3">
      <c r="A621" s="2" t="s">
        <v>1135</v>
      </c>
      <c r="B621" s="3" t="s">
        <v>1136</v>
      </c>
      <c r="C621" s="2"/>
      <c r="D621" s="2" t="s">
        <v>16</v>
      </c>
      <c r="E621" s="4">
        <f>450.00*(1-Z1%)</f>
        <v>450</v>
      </c>
      <c r="F621" s="2">
        <v>1</v>
      </c>
      <c r="G621" s="2"/>
    </row>
    <row r="622" spans="1:26" customHeight="1" ht="36" hidden="true" outlineLevel="3">
      <c r="A622" s="2" t="s">
        <v>1137</v>
      </c>
      <c r="B622" s="3" t="s">
        <v>1138</v>
      </c>
      <c r="C622" s="2"/>
      <c r="D622" s="2" t="s">
        <v>16</v>
      </c>
      <c r="E622" s="4">
        <f>250.00*(1-Z1%)</f>
        <v>250</v>
      </c>
      <c r="F622" s="2">
        <v>1</v>
      </c>
      <c r="G622" s="2"/>
    </row>
    <row r="623" spans="1:26" customHeight="1" ht="18" hidden="true" outlineLevel="3">
      <c r="A623" s="2" t="s">
        <v>1139</v>
      </c>
      <c r="B623" s="3" t="s">
        <v>1140</v>
      </c>
      <c r="C623" s="2"/>
      <c r="D623" s="2" t="s">
        <v>16</v>
      </c>
      <c r="E623" s="4">
        <f>460.00*(1-Z1%)</f>
        <v>460</v>
      </c>
      <c r="F623" s="2">
        <v>1</v>
      </c>
      <c r="G623" s="2"/>
    </row>
    <row r="624" spans="1:26" customHeight="1" ht="18" hidden="true" outlineLevel="3">
      <c r="A624" s="2" t="s">
        <v>1141</v>
      </c>
      <c r="B624" s="3" t="s">
        <v>1142</v>
      </c>
      <c r="C624" s="2"/>
      <c r="D624" s="2" t="s">
        <v>16</v>
      </c>
      <c r="E624" s="4">
        <f>220.00*(1-Z1%)</f>
        <v>220</v>
      </c>
      <c r="F624" s="2">
        <v>1</v>
      </c>
      <c r="G624" s="2"/>
    </row>
    <row r="625" spans="1:26" customHeight="1" ht="18" hidden="true" outlineLevel="3">
      <c r="A625" s="2" t="s">
        <v>1143</v>
      </c>
      <c r="B625" s="3" t="s">
        <v>1144</v>
      </c>
      <c r="C625" s="2"/>
      <c r="D625" s="2" t="s">
        <v>16</v>
      </c>
      <c r="E625" s="4">
        <f>240.00*(1-Z1%)</f>
        <v>240</v>
      </c>
      <c r="F625" s="2">
        <v>1</v>
      </c>
      <c r="G625" s="2"/>
    </row>
    <row r="626" spans="1:26" customHeight="1" ht="18" hidden="true" outlineLevel="3">
      <c r="A626" s="2" t="s">
        <v>1145</v>
      </c>
      <c r="B626" s="3" t="s">
        <v>1146</v>
      </c>
      <c r="C626" s="2"/>
      <c r="D626" s="2" t="s">
        <v>16</v>
      </c>
      <c r="E626" s="4">
        <f>260.00*(1-Z1%)</f>
        <v>260</v>
      </c>
      <c r="F626" s="2">
        <v>1</v>
      </c>
      <c r="G626" s="2"/>
    </row>
    <row r="627" spans="1:26" customHeight="1" ht="18" hidden="true" outlineLevel="3">
      <c r="A627" s="2" t="s">
        <v>1147</v>
      </c>
      <c r="B627" s="3" t="s">
        <v>1148</v>
      </c>
      <c r="C627" s="2"/>
      <c r="D627" s="2" t="s">
        <v>16</v>
      </c>
      <c r="E627" s="4">
        <f>250.00*(1-Z1%)</f>
        <v>250</v>
      </c>
      <c r="F627" s="2">
        <v>1</v>
      </c>
      <c r="G627" s="2"/>
    </row>
    <row r="628" spans="1:26" customHeight="1" ht="18" hidden="true" outlineLevel="3">
      <c r="A628" s="2" t="s">
        <v>1149</v>
      </c>
      <c r="B628" s="3" t="s">
        <v>1150</v>
      </c>
      <c r="C628" s="2"/>
      <c r="D628" s="2" t="s">
        <v>16</v>
      </c>
      <c r="E628" s="4">
        <f>250.00*(1-Z1%)</f>
        <v>250</v>
      </c>
      <c r="F628" s="2">
        <v>1</v>
      </c>
      <c r="G628" s="2"/>
    </row>
    <row r="629" spans="1:26" customHeight="1" ht="18" hidden="true" outlineLevel="3">
      <c r="A629" s="2" t="s">
        <v>1151</v>
      </c>
      <c r="B629" s="3" t="s">
        <v>1152</v>
      </c>
      <c r="C629" s="2"/>
      <c r="D629" s="2" t="s">
        <v>16</v>
      </c>
      <c r="E629" s="4">
        <f>150.00*(1-Z1%)</f>
        <v>150</v>
      </c>
      <c r="F629" s="2">
        <v>1</v>
      </c>
      <c r="G629" s="2"/>
    </row>
    <row r="630" spans="1:26" customHeight="1" ht="35" hidden="true" outlineLevel="3">
      <c r="A630" s="5" t="s">
        <v>1153</v>
      </c>
      <c r="B630" s="5"/>
      <c r="C630" s="5"/>
      <c r="D630" s="5"/>
      <c r="E630" s="5"/>
      <c r="F630" s="5"/>
      <c r="G630" s="5"/>
    </row>
    <row r="631" spans="1:26" customHeight="1" ht="18" hidden="true" outlineLevel="3">
      <c r="A631" s="2" t="s">
        <v>1154</v>
      </c>
      <c r="B631" s="3" t="s">
        <v>1155</v>
      </c>
      <c r="C631" s="2"/>
      <c r="D631" s="2" t="s">
        <v>16</v>
      </c>
      <c r="E631" s="4">
        <f>300.00*(1-Z1%)</f>
        <v>300</v>
      </c>
      <c r="F631" s="2">
        <v>1</v>
      </c>
      <c r="G631" s="2"/>
    </row>
    <row r="632" spans="1:26" customHeight="1" ht="18" hidden="true" outlineLevel="3">
      <c r="A632" s="2" t="s">
        <v>1156</v>
      </c>
      <c r="B632" s="3" t="s">
        <v>1157</v>
      </c>
      <c r="C632" s="2"/>
      <c r="D632" s="2" t="s">
        <v>16</v>
      </c>
      <c r="E632" s="4">
        <f>250.00*(1-Z1%)</f>
        <v>250</v>
      </c>
      <c r="F632" s="2">
        <v>1</v>
      </c>
      <c r="G632" s="2"/>
    </row>
    <row r="633" spans="1:26" customHeight="1" ht="18" hidden="true" outlineLevel="3">
      <c r="A633" s="2" t="s">
        <v>1158</v>
      </c>
      <c r="B633" s="3" t="s">
        <v>1159</v>
      </c>
      <c r="C633" s="2"/>
      <c r="D633" s="2" t="s">
        <v>16</v>
      </c>
      <c r="E633" s="4">
        <f>300.00*(1-Z1%)</f>
        <v>300</v>
      </c>
      <c r="F633" s="2">
        <v>1</v>
      </c>
      <c r="G633" s="2"/>
    </row>
    <row r="634" spans="1:26" customHeight="1" ht="18" hidden="true" outlineLevel="3">
      <c r="A634" s="2" t="s">
        <v>1160</v>
      </c>
      <c r="B634" s="3" t="s">
        <v>1161</v>
      </c>
      <c r="C634" s="2"/>
      <c r="D634" s="2" t="s">
        <v>16</v>
      </c>
      <c r="E634" s="4">
        <f>200.00*(1-Z1%)</f>
        <v>200</v>
      </c>
      <c r="F634" s="2">
        <v>1</v>
      </c>
      <c r="G634" s="2"/>
    </row>
    <row r="635" spans="1:26" customHeight="1" ht="18" hidden="true" outlineLevel="3">
      <c r="A635" s="2" t="s">
        <v>1162</v>
      </c>
      <c r="B635" s="3" t="s">
        <v>1163</v>
      </c>
      <c r="C635" s="2"/>
      <c r="D635" s="2" t="s">
        <v>16</v>
      </c>
      <c r="E635" s="4">
        <f>400.00*(1-Z1%)</f>
        <v>400</v>
      </c>
      <c r="F635" s="2">
        <v>1</v>
      </c>
      <c r="G635" s="2"/>
    </row>
    <row r="636" spans="1:26" customHeight="1" ht="18" hidden="true" outlineLevel="3">
      <c r="A636" s="2" t="s">
        <v>1164</v>
      </c>
      <c r="B636" s="3" t="s">
        <v>1165</v>
      </c>
      <c r="C636" s="2"/>
      <c r="D636" s="2" t="s">
        <v>16</v>
      </c>
      <c r="E636" s="4">
        <f>350.00*(1-Z1%)</f>
        <v>350</v>
      </c>
      <c r="F636" s="2">
        <v>1</v>
      </c>
      <c r="G636" s="2"/>
    </row>
    <row r="637" spans="1:26" customHeight="1" ht="18" hidden="true" outlineLevel="3">
      <c r="A637" s="2" t="s">
        <v>1166</v>
      </c>
      <c r="B637" s="3" t="s">
        <v>1167</v>
      </c>
      <c r="C637" s="2"/>
      <c r="D637" s="2" t="s">
        <v>16</v>
      </c>
      <c r="E637" s="4">
        <f>250.00*(1-Z1%)</f>
        <v>250</v>
      </c>
      <c r="F637" s="2">
        <v>1</v>
      </c>
      <c r="G637" s="2"/>
    </row>
    <row r="638" spans="1:26" customHeight="1" ht="18" hidden="true" outlineLevel="3">
      <c r="A638" s="2" t="s">
        <v>1168</v>
      </c>
      <c r="B638" s="3" t="s">
        <v>1169</v>
      </c>
      <c r="C638" s="2"/>
      <c r="D638" s="2" t="s">
        <v>16</v>
      </c>
      <c r="E638" s="4">
        <f>250.00*(1-Z1%)</f>
        <v>250</v>
      </c>
      <c r="F638" s="2">
        <v>1</v>
      </c>
      <c r="G638" s="2"/>
    </row>
    <row r="639" spans="1:26" customHeight="1" ht="18" hidden="true" outlineLevel="3">
      <c r="A639" s="2" t="s">
        <v>1170</v>
      </c>
      <c r="B639" s="3" t="s">
        <v>1171</v>
      </c>
      <c r="C639" s="2"/>
      <c r="D639" s="2" t="s">
        <v>16</v>
      </c>
      <c r="E639" s="4">
        <f>400.00*(1-Z1%)</f>
        <v>400</v>
      </c>
      <c r="F639" s="2">
        <v>1</v>
      </c>
      <c r="G639" s="2"/>
    </row>
    <row r="640" spans="1:26" customHeight="1" ht="18" hidden="true" outlineLevel="3">
      <c r="A640" s="2" t="s">
        <v>1172</v>
      </c>
      <c r="B640" s="3" t="s">
        <v>1173</v>
      </c>
      <c r="C640" s="2"/>
      <c r="D640" s="2" t="s">
        <v>16</v>
      </c>
      <c r="E640" s="4">
        <f>250.00*(1-Z1%)</f>
        <v>250</v>
      </c>
      <c r="F640" s="2">
        <v>1</v>
      </c>
      <c r="G640" s="2"/>
    </row>
    <row r="641" spans="1:26" customHeight="1" ht="36" hidden="true" outlineLevel="3">
      <c r="A641" s="2" t="s">
        <v>1174</v>
      </c>
      <c r="B641" s="3" t="s">
        <v>1175</v>
      </c>
      <c r="C641" s="2"/>
      <c r="D641" s="2" t="s">
        <v>16</v>
      </c>
      <c r="E641" s="4">
        <f>990.00*(1-Z1%)</f>
        <v>990</v>
      </c>
      <c r="F641" s="2">
        <v>1</v>
      </c>
      <c r="G641" s="2"/>
    </row>
    <row r="642" spans="1:26" customHeight="1" ht="36" hidden="true" outlineLevel="3">
      <c r="A642" s="2" t="s">
        <v>1176</v>
      </c>
      <c r="B642" s="3" t="s">
        <v>1177</v>
      </c>
      <c r="C642" s="2"/>
      <c r="D642" s="2" t="s">
        <v>16</v>
      </c>
      <c r="E642" s="4">
        <f>300.00*(1-Z1%)</f>
        <v>300</v>
      </c>
      <c r="F642" s="2">
        <v>1</v>
      </c>
      <c r="G642" s="2"/>
    </row>
    <row r="643" spans="1:26" customHeight="1" ht="36" hidden="true" outlineLevel="3">
      <c r="A643" s="2" t="s">
        <v>1178</v>
      </c>
      <c r="B643" s="3" t="s">
        <v>1179</v>
      </c>
      <c r="C643" s="2"/>
      <c r="D643" s="2" t="s">
        <v>16</v>
      </c>
      <c r="E643" s="4">
        <f>300.00*(1-Z1%)</f>
        <v>300</v>
      </c>
      <c r="F643" s="2">
        <v>1</v>
      </c>
      <c r="G643" s="2"/>
    </row>
    <row r="644" spans="1:26" customHeight="1" ht="18" hidden="true" outlineLevel="3">
      <c r="A644" s="2" t="s">
        <v>1180</v>
      </c>
      <c r="B644" s="3" t="s">
        <v>1181</v>
      </c>
      <c r="C644" s="2"/>
      <c r="D644" s="2" t="s">
        <v>16</v>
      </c>
      <c r="E644" s="4">
        <f>450.00*(1-Z1%)</f>
        <v>450</v>
      </c>
      <c r="F644" s="2">
        <v>1</v>
      </c>
      <c r="G644" s="2"/>
    </row>
    <row r="645" spans="1:26" customHeight="1" ht="35" hidden="true" outlineLevel="2">
      <c r="A645" s="5" t="s">
        <v>1182</v>
      </c>
      <c r="B645" s="5"/>
      <c r="C645" s="5"/>
      <c r="D645" s="5"/>
      <c r="E645" s="5"/>
      <c r="F645" s="5"/>
      <c r="G645" s="5"/>
    </row>
    <row r="646" spans="1:26" customHeight="1" ht="35" hidden="true" outlineLevel="3">
      <c r="A646" s="5" t="s">
        <v>1183</v>
      </c>
      <c r="B646" s="5"/>
      <c r="C646" s="5"/>
      <c r="D646" s="5"/>
      <c r="E646" s="5"/>
      <c r="F646" s="5"/>
      <c r="G646" s="5"/>
    </row>
    <row r="647" spans="1:26" customHeight="1" ht="18" hidden="true" outlineLevel="3">
      <c r="A647" s="2" t="s">
        <v>1184</v>
      </c>
      <c r="B647" s="3" t="s">
        <v>1185</v>
      </c>
      <c r="C647" s="2"/>
      <c r="D647" s="2" t="s">
        <v>16</v>
      </c>
      <c r="E647" s="4">
        <f>790.00*(1-Z1%)</f>
        <v>790</v>
      </c>
      <c r="F647" s="2">
        <v>1</v>
      </c>
      <c r="G647" s="2"/>
    </row>
    <row r="648" spans="1:26" customHeight="1" ht="36" hidden="true" outlineLevel="3">
      <c r="A648" s="2" t="s">
        <v>1186</v>
      </c>
      <c r="B648" s="3" t="s">
        <v>1187</v>
      </c>
      <c r="C648" s="2"/>
      <c r="D648" s="2" t="s">
        <v>16</v>
      </c>
      <c r="E648" s="4">
        <f>1150.00*(1-Z1%)</f>
        <v>1150</v>
      </c>
      <c r="F648" s="2">
        <v>1</v>
      </c>
      <c r="G648" s="2"/>
    </row>
    <row r="649" spans="1:26" customHeight="1" ht="36" hidden="true" outlineLevel="3">
      <c r="A649" s="2" t="s">
        <v>1188</v>
      </c>
      <c r="B649" s="3" t="s">
        <v>1189</v>
      </c>
      <c r="C649" s="2"/>
      <c r="D649" s="2" t="s">
        <v>16</v>
      </c>
      <c r="E649" s="4">
        <f>1100.00*(1-Z1%)</f>
        <v>1100</v>
      </c>
      <c r="F649" s="2">
        <v>1</v>
      </c>
      <c r="G649" s="2"/>
    </row>
    <row r="650" spans="1:26" customHeight="1" ht="36" hidden="true" outlineLevel="3">
      <c r="A650" s="2" t="s">
        <v>1190</v>
      </c>
      <c r="B650" s="3" t="s">
        <v>1191</v>
      </c>
      <c r="C650" s="2"/>
      <c r="D650" s="2" t="s">
        <v>16</v>
      </c>
      <c r="E650" s="4">
        <f>1100.00*(1-Z1%)</f>
        <v>1100</v>
      </c>
      <c r="F650" s="2">
        <v>1</v>
      </c>
      <c r="G650" s="2"/>
    </row>
    <row r="651" spans="1:26" customHeight="1" ht="36" hidden="true" outlineLevel="3">
      <c r="A651" s="2" t="s">
        <v>1192</v>
      </c>
      <c r="B651" s="3" t="s">
        <v>1193</v>
      </c>
      <c r="C651" s="2"/>
      <c r="D651" s="2" t="s">
        <v>16</v>
      </c>
      <c r="E651" s="4">
        <f>950.00*(1-Z1%)</f>
        <v>950</v>
      </c>
      <c r="F651" s="2">
        <v>1</v>
      </c>
      <c r="G651" s="2"/>
    </row>
    <row r="652" spans="1:26" customHeight="1" ht="36" hidden="true" outlineLevel="3">
      <c r="A652" s="2" t="s">
        <v>1194</v>
      </c>
      <c r="B652" s="3" t="s">
        <v>1195</v>
      </c>
      <c r="C652" s="2"/>
      <c r="D652" s="2" t="s">
        <v>16</v>
      </c>
      <c r="E652" s="4">
        <f>1390.00*(1-Z1%)</f>
        <v>1390</v>
      </c>
      <c r="F652" s="2">
        <v>1</v>
      </c>
      <c r="G652" s="2"/>
    </row>
    <row r="653" spans="1:26" customHeight="1" ht="18" hidden="true" outlineLevel="3">
      <c r="A653" s="2" t="s">
        <v>1196</v>
      </c>
      <c r="B653" s="3" t="s">
        <v>1197</v>
      </c>
      <c r="C653" s="2"/>
      <c r="D653" s="2" t="s">
        <v>16</v>
      </c>
      <c r="E653" s="4">
        <f>1350.00*(1-Z1%)</f>
        <v>1350</v>
      </c>
      <c r="F653" s="2">
        <v>1</v>
      </c>
      <c r="G653" s="2"/>
    </row>
    <row r="654" spans="1:26" customHeight="1" ht="18" hidden="true" outlineLevel="3">
      <c r="A654" s="2" t="s">
        <v>1198</v>
      </c>
      <c r="B654" s="3" t="s">
        <v>1199</v>
      </c>
      <c r="C654" s="2"/>
      <c r="D654" s="2" t="s">
        <v>16</v>
      </c>
      <c r="E654" s="4">
        <f>1350.00*(1-Z1%)</f>
        <v>1350</v>
      </c>
      <c r="F654" s="2">
        <v>1</v>
      </c>
      <c r="G654" s="2"/>
    </row>
    <row r="655" spans="1:26" customHeight="1" ht="36" hidden="true" outlineLevel="3">
      <c r="A655" s="2" t="s">
        <v>1200</v>
      </c>
      <c r="B655" s="3" t="s">
        <v>1201</v>
      </c>
      <c r="C655" s="2"/>
      <c r="D655" s="2" t="s">
        <v>16</v>
      </c>
      <c r="E655" s="4">
        <f>1350.00*(1-Z1%)</f>
        <v>1350</v>
      </c>
      <c r="F655" s="2">
        <v>1</v>
      </c>
      <c r="G655" s="2"/>
    </row>
    <row r="656" spans="1:26" customHeight="1" ht="36" hidden="true" outlineLevel="3">
      <c r="A656" s="2" t="s">
        <v>1202</v>
      </c>
      <c r="B656" s="3" t="s">
        <v>1203</v>
      </c>
      <c r="C656" s="2"/>
      <c r="D656" s="2" t="s">
        <v>16</v>
      </c>
      <c r="E656" s="4">
        <f>1250.00*(1-Z1%)</f>
        <v>1250</v>
      </c>
      <c r="F656" s="2">
        <v>1</v>
      </c>
      <c r="G656" s="2"/>
    </row>
    <row r="657" spans="1:26" customHeight="1" ht="36" hidden="true" outlineLevel="3">
      <c r="A657" s="2" t="s">
        <v>1204</v>
      </c>
      <c r="B657" s="3" t="s">
        <v>1205</v>
      </c>
      <c r="C657" s="2"/>
      <c r="D657" s="2" t="s">
        <v>16</v>
      </c>
      <c r="E657" s="4">
        <f>1350.00*(1-Z1%)</f>
        <v>1350</v>
      </c>
      <c r="F657" s="2">
        <v>1</v>
      </c>
      <c r="G657" s="2"/>
    </row>
    <row r="658" spans="1:26" customHeight="1" ht="36" hidden="true" outlineLevel="3">
      <c r="A658" s="2" t="s">
        <v>1206</v>
      </c>
      <c r="B658" s="3" t="s">
        <v>1207</v>
      </c>
      <c r="C658" s="2"/>
      <c r="D658" s="2" t="s">
        <v>16</v>
      </c>
      <c r="E658" s="4">
        <f>1450.00*(1-Z1%)</f>
        <v>1450</v>
      </c>
      <c r="F658" s="2">
        <v>1</v>
      </c>
      <c r="G658" s="2"/>
    </row>
    <row r="659" spans="1:26" customHeight="1" ht="36" hidden="true" outlineLevel="3">
      <c r="A659" s="2" t="s">
        <v>1208</v>
      </c>
      <c r="B659" s="3" t="s">
        <v>1209</v>
      </c>
      <c r="C659" s="2"/>
      <c r="D659" s="2" t="s">
        <v>16</v>
      </c>
      <c r="E659" s="4">
        <f>1390.00*(1-Z1%)</f>
        <v>1390</v>
      </c>
      <c r="F659" s="2">
        <v>1</v>
      </c>
      <c r="G659" s="2"/>
    </row>
    <row r="660" spans="1:26" customHeight="1" ht="18" hidden="true" outlineLevel="3">
      <c r="A660" s="2" t="s">
        <v>1210</v>
      </c>
      <c r="B660" s="3" t="s">
        <v>1211</v>
      </c>
      <c r="C660" s="2"/>
      <c r="D660" s="2" t="s">
        <v>16</v>
      </c>
      <c r="E660" s="4">
        <f>1290.00*(1-Z1%)</f>
        <v>1290</v>
      </c>
      <c r="F660" s="2">
        <v>1</v>
      </c>
      <c r="G660" s="2"/>
    </row>
    <row r="661" spans="1:26" customHeight="1" ht="36" hidden="true" outlineLevel="3">
      <c r="A661" s="2" t="s">
        <v>1212</v>
      </c>
      <c r="B661" s="3" t="s">
        <v>1213</v>
      </c>
      <c r="C661" s="2"/>
      <c r="D661" s="2" t="s">
        <v>16</v>
      </c>
      <c r="E661" s="4">
        <f>1390.00*(1-Z1%)</f>
        <v>1390</v>
      </c>
      <c r="F661" s="2">
        <v>1</v>
      </c>
      <c r="G661" s="2"/>
    </row>
    <row r="662" spans="1:26" customHeight="1" ht="36" hidden="true" outlineLevel="3">
      <c r="A662" s="2" t="s">
        <v>1214</v>
      </c>
      <c r="B662" s="3" t="s">
        <v>1215</v>
      </c>
      <c r="C662" s="2"/>
      <c r="D662" s="2" t="s">
        <v>16</v>
      </c>
      <c r="E662" s="4">
        <f>1290.00*(1-Z1%)</f>
        <v>1290</v>
      </c>
      <c r="F662" s="2">
        <v>1</v>
      </c>
      <c r="G662" s="2"/>
    </row>
    <row r="663" spans="1:26" customHeight="1" ht="36" hidden="true" outlineLevel="3">
      <c r="A663" s="2" t="s">
        <v>1216</v>
      </c>
      <c r="B663" s="3" t="s">
        <v>1217</v>
      </c>
      <c r="C663" s="2"/>
      <c r="D663" s="2" t="s">
        <v>16</v>
      </c>
      <c r="E663" s="4">
        <f>1690.00*(1-Z1%)</f>
        <v>1690</v>
      </c>
      <c r="F663" s="2">
        <v>1</v>
      </c>
      <c r="G663" s="2"/>
    </row>
    <row r="664" spans="1:26" customHeight="1" ht="35" hidden="true" outlineLevel="3">
      <c r="A664" s="5" t="s">
        <v>1218</v>
      </c>
      <c r="B664" s="5"/>
      <c r="C664" s="5"/>
      <c r="D664" s="5"/>
      <c r="E664" s="5"/>
      <c r="F664" s="5"/>
      <c r="G664" s="5"/>
    </row>
    <row r="665" spans="1:26" customHeight="1" ht="36" hidden="true" outlineLevel="3">
      <c r="A665" s="2" t="s">
        <v>1219</v>
      </c>
      <c r="B665" s="3" t="s">
        <v>1220</v>
      </c>
      <c r="C665" s="2"/>
      <c r="D665" s="2" t="s">
        <v>16</v>
      </c>
      <c r="E665" s="4">
        <f>890.00*(1-Z1%)</f>
        <v>890</v>
      </c>
      <c r="F665" s="2">
        <v>1</v>
      </c>
      <c r="G665" s="2"/>
    </row>
    <row r="666" spans="1:26" customHeight="1" ht="36" hidden="true" outlineLevel="3">
      <c r="A666" s="2" t="s">
        <v>1221</v>
      </c>
      <c r="B666" s="3" t="s">
        <v>1222</v>
      </c>
      <c r="C666" s="2"/>
      <c r="D666" s="2" t="s">
        <v>16</v>
      </c>
      <c r="E666" s="4">
        <f>890.00*(1-Z1%)</f>
        <v>890</v>
      </c>
      <c r="F666" s="2">
        <v>1</v>
      </c>
      <c r="G666" s="2"/>
    </row>
    <row r="667" spans="1:26" customHeight="1" ht="36" hidden="true" outlineLevel="3">
      <c r="A667" s="2" t="s">
        <v>1223</v>
      </c>
      <c r="B667" s="3" t="s">
        <v>1224</v>
      </c>
      <c r="C667" s="2"/>
      <c r="D667" s="2" t="s">
        <v>16</v>
      </c>
      <c r="E667" s="4">
        <f>1550.00*(1-Z1%)</f>
        <v>1550</v>
      </c>
      <c r="F667" s="2">
        <v>1</v>
      </c>
      <c r="G667" s="2"/>
    </row>
    <row r="668" spans="1:26" customHeight="1" ht="36" hidden="true" outlineLevel="3">
      <c r="A668" s="2" t="s">
        <v>1225</v>
      </c>
      <c r="B668" s="3" t="s">
        <v>1226</v>
      </c>
      <c r="C668" s="2"/>
      <c r="D668" s="2" t="s">
        <v>16</v>
      </c>
      <c r="E668" s="4">
        <f>1350.00*(1-Z1%)</f>
        <v>1350</v>
      </c>
      <c r="F668" s="2">
        <v>1</v>
      </c>
      <c r="G668" s="2"/>
    </row>
    <row r="669" spans="1:26" customHeight="1" ht="36" hidden="true" outlineLevel="3">
      <c r="A669" s="2" t="s">
        <v>1227</v>
      </c>
      <c r="B669" s="3" t="s">
        <v>1228</v>
      </c>
      <c r="C669" s="2"/>
      <c r="D669" s="2" t="s">
        <v>16</v>
      </c>
      <c r="E669" s="4">
        <f>2350.00*(1-Z1%)</f>
        <v>2350</v>
      </c>
      <c r="F669" s="2">
        <v>1</v>
      </c>
      <c r="G669" s="2"/>
    </row>
    <row r="670" spans="1:26" customHeight="1" ht="36" hidden="true" outlineLevel="3">
      <c r="A670" s="2" t="s">
        <v>1229</v>
      </c>
      <c r="B670" s="3" t="s">
        <v>1230</v>
      </c>
      <c r="C670" s="2"/>
      <c r="D670" s="2" t="s">
        <v>16</v>
      </c>
      <c r="E670" s="4">
        <f>1590.00*(1-Z1%)</f>
        <v>1590</v>
      </c>
      <c r="F670" s="2">
        <v>2</v>
      </c>
      <c r="G670" s="2"/>
    </row>
    <row r="671" spans="1:26" customHeight="1" ht="54" hidden="true" outlineLevel="3">
      <c r="A671" s="2" t="s">
        <v>1231</v>
      </c>
      <c r="B671" s="3" t="s">
        <v>1232</v>
      </c>
      <c r="C671" s="2"/>
      <c r="D671" s="2" t="s">
        <v>16</v>
      </c>
      <c r="E671" s="4">
        <f>1720.00*(1-Z1%)</f>
        <v>1720</v>
      </c>
      <c r="F671" s="2">
        <v>1</v>
      </c>
      <c r="G671" s="2"/>
    </row>
    <row r="672" spans="1:26" customHeight="1" ht="36" hidden="true" outlineLevel="3">
      <c r="A672" s="2" t="s">
        <v>1233</v>
      </c>
      <c r="B672" s="3" t="s">
        <v>1234</v>
      </c>
      <c r="C672" s="2"/>
      <c r="D672" s="2" t="s">
        <v>16</v>
      </c>
      <c r="E672" s="4">
        <f>1220.00*(1-Z1%)</f>
        <v>1220</v>
      </c>
      <c r="F672" s="2">
        <v>1</v>
      </c>
      <c r="G672" s="2"/>
    </row>
    <row r="673" spans="1:26" customHeight="1" ht="36" hidden="true" outlineLevel="3">
      <c r="A673" s="2" t="s">
        <v>1235</v>
      </c>
      <c r="B673" s="3" t="s">
        <v>1236</v>
      </c>
      <c r="C673" s="2"/>
      <c r="D673" s="2" t="s">
        <v>16</v>
      </c>
      <c r="E673" s="4">
        <f>1850.00*(1-Z1%)</f>
        <v>1850</v>
      </c>
      <c r="F673" s="2">
        <v>1</v>
      </c>
      <c r="G673" s="2"/>
    </row>
    <row r="674" spans="1:26" customHeight="1" ht="36" hidden="true" outlineLevel="3">
      <c r="A674" s="2" t="s">
        <v>1237</v>
      </c>
      <c r="B674" s="3" t="s">
        <v>1238</v>
      </c>
      <c r="C674" s="2"/>
      <c r="D674" s="2" t="s">
        <v>16</v>
      </c>
      <c r="E674" s="4">
        <f>1990.00*(1-Z1%)</f>
        <v>1990</v>
      </c>
      <c r="F674" s="2">
        <v>1</v>
      </c>
      <c r="G674" s="2"/>
    </row>
    <row r="675" spans="1:26" customHeight="1" ht="36" hidden="true" outlineLevel="3">
      <c r="A675" s="2" t="s">
        <v>1239</v>
      </c>
      <c r="B675" s="3" t="s">
        <v>1240</v>
      </c>
      <c r="C675" s="2"/>
      <c r="D675" s="2" t="s">
        <v>16</v>
      </c>
      <c r="E675" s="4">
        <f>1290.00*(1-Z1%)</f>
        <v>1290</v>
      </c>
      <c r="F675" s="2">
        <v>1</v>
      </c>
      <c r="G675" s="2"/>
    </row>
    <row r="676" spans="1:26" customHeight="1" ht="35" hidden="true" outlineLevel="3">
      <c r="A676" s="5" t="s">
        <v>1241</v>
      </c>
      <c r="B676" s="5"/>
      <c r="C676" s="5"/>
      <c r="D676" s="5"/>
      <c r="E676" s="5"/>
      <c r="F676" s="5"/>
      <c r="G676" s="5"/>
    </row>
    <row r="677" spans="1:26" customHeight="1" ht="36" hidden="true" outlineLevel="3">
      <c r="A677" s="2" t="s">
        <v>1242</v>
      </c>
      <c r="B677" s="3" t="s">
        <v>1243</v>
      </c>
      <c r="C677" s="2"/>
      <c r="D677" s="2" t="s">
        <v>16</v>
      </c>
      <c r="E677" s="4">
        <f>600.00*(1-Z1%)</f>
        <v>600</v>
      </c>
      <c r="F677" s="2">
        <v>1</v>
      </c>
      <c r="G677" s="2"/>
    </row>
    <row r="678" spans="1:26" customHeight="1" ht="36" hidden="true" outlineLevel="3">
      <c r="A678" s="2" t="s">
        <v>1244</v>
      </c>
      <c r="B678" s="3" t="s">
        <v>1245</v>
      </c>
      <c r="C678" s="2"/>
      <c r="D678" s="2" t="s">
        <v>16</v>
      </c>
      <c r="E678" s="4">
        <f>650.00*(1-Z1%)</f>
        <v>650</v>
      </c>
      <c r="F678" s="2">
        <v>1</v>
      </c>
      <c r="G678" s="2"/>
    </row>
    <row r="679" spans="1:26" customHeight="1" ht="36" hidden="true" outlineLevel="3">
      <c r="A679" s="2" t="s">
        <v>1246</v>
      </c>
      <c r="B679" s="3" t="s">
        <v>1247</v>
      </c>
      <c r="C679" s="2"/>
      <c r="D679" s="2" t="s">
        <v>16</v>
      </c>
      <c r="E679" s="4">
        <f>590.00*(1-Z1%)</f>
        <v>590</v>
      </c>
      <c r="F679" s="2">
        <v>1</v>
      </c>
      <c r="G679" s="2"/>
    </row>
    <row r="680" spans="1:26" customHeight="1" ht="36" hidden="true" outlineLevel="3">
      <c r="A680" s="2" t="s">
        <v>1248</v>
      </c>
      <c r="B680" s="3" t="s">
        <v>1249</v>
      </c>
      <c r="C680" s="2"/>
      <c r="D680" s="2" t="s">
        <v>16</v>
      </c>
      <c r="E680" s="4">
        <f>560.00*(1-Z1%)</f>
        <v>560</v>
      </c>
      <c r="F680" s="2">
        <v>1</v>
      </c>
      <c r="G680" s="2"/>
    </row>
    <row r="681" spans="1:26" customHeight="1" ht="18" hidden="true" outlineLevel="3">
      <c r="A681" s="2" t="s">
        <v>1250</v>
      </c>
      <c r="B681" s="3" t="s">
        <v>1251</v>
      </c>
      <c r="C681" s="2"/>
      <c r="D681" s="2" t="s">
        <v>16</v>
      </c>
      <c r="E681" s="4">
        <f>490.00*(1-Z1%)</f>
        <v>490</v>
      </c>
      <c r="F681" s="2">
        <v>1</v>
      </c>
      <c r="G681" s="2"/>
    </row>
    <row r="682" spans="1:26" customHeight="1" ht="36" hidden="true" outlineLevel="3">
      <c r="A682" s="2" t="s">
        <v>1252</v>
      </c>
      <c r="B682" s="3" t="s">
        <v>1253</v>
      </c>
      <c r="C682" s="2"/>
      <c r="D682" s="2" t="s">
        <v>16</v>
      </c>
      <c r="E682" s="4">
        <f>590.00*(1-Z1%)</f>
        <v>590</v>
      </c>
      <c r="F682" s="2">
        <v>1</v>
      </c>
      <c r="G682" s="2"/>
    </row>
    <row r="683" spans="1:26" customHeight="1" ht="18" hidden="true" outlineLevel="3">
      <c r="A683" s="2" t="s">
        <v>1254</v>
      </c>
      <c r="B683" s="3" t="s">
        <v>1255</v>
      </c>
      <c r="C683" s="2"/>
      <c r="D683" s="2" t="s">
        <v>16</v>
      </c>
      <c r="E683" s="4">
        <f>450.00*(1-Z1%)</f>
        <v>450</v>
      </c>
      <c r="F683" s="2">
        <v>1</v>
      </c>
      <c r="G683" s="2"/>
    </row>
    <row r="684" spans="1:26" customHeight="1" ht="36" hidden="true" outlineLevel="3">
      <c r="A684" s="2" t="s">
        <v>1256</v>
      </c>
      <c r="B684" s="3" t="s">
        <v>1257</v>
      </c>
      <c r="C684" s="2"/>
      <c r="D684" s="2" t="s">
        <v>16</v>
      </c>
      <c r="E684" s="4">
        <f>450.00*(1-Z1%)</f>
        <v>450</v>
      </c>
      <c r="F684" s="2">
        <v>1</v>
      </c>
      <c r="G684" s="2"/>
    </row>
    <row r="685" spans="1:26" customHeight="1" ht="18" hidden="true" outlineLevel="3">
      <c r="A685" s="2" t="s">
        <v>1258</v>
      </c>
      <c r="B685" s="3" t="s">
        <v>1259</v>
      </c>
      <c r="C685" s="2"/>
      <c r="D685" s="2" t="s">
        <v>16</v>
      </c>
      <c r="E685" s="4">
        <f>450.00*(1-Z1%)</f>
        <v>450</v>
      </c>
      <c r="F685" s="2">
        <v>1</v>
      </c>
      <c r="G685" s="2"/>
    </row>
    <row r="686" spans="1:26" customHeight="1" ht="18" hidden="true" outlineLevel="3">
      <c r="A686" s="2" t="s">
        <v>1260</v>
      </c>
      <c r="B686" s="3" t="s">
        <v>1261</v>
      </c>
      <c r="C686" s="2"/>
      <c r="D686" s="2" t="s">
        <v>16</v>
      </c>
      <c r="E686" s="4">
        <f>400.00*(1-Z1%)</f>
        <v>400</v>
      </c>
      <c r="F686" s="2">
        <v>1</v>
      </c>
      <c r="G686" s="2"/>
    </row>
    <row r="687" spans="1:26" customHeight="1" ht="18" hidden="true" outlineLevel="3">
      <c r="A687" s="2" t="s">
        <v>1262</v>
      </c>
      <c r="B687" s="3" t="s">
        <v>1263</v>
      </c>
      <c r="C687" s="2"/>
      <c r="D687" s="2" t="s">
        <v>16</v>
      </c>
      <c r="E687" s="4">
        <f>500.00*(1-Z1%)</f>
        <v>500</v>
      </c>
      <c r="F687" s="2">
        <v>1</v>
      </c>
      <c r="G687" s="2"/>
    </row>
    <row r="688" spans="1:26" customHeight="1" ht="18" hidden="true" outlineLevel="3">
      <c r="A688" s="2" t="s">
        <v>1264</v>
      </c>
      <c r="B688" s="3" t="s">
        <v>1265</v>
      </c>
      <c r="C688" s="2"/>
      <c r="D688" s="2" t="s">
        <v>16</v>
      </c>
      <c r="E688" s="4">
        <f>450.00*(1-Z1%)</f>
        <v>450</v>
      </c>
      <c r="F688" s="2">
        <v>1</v>
      </c>
      <c r="G688" s="2"/>
    </row>
    <row r="689" spans="1:26" customHeight="1" ht="18" hidden="true" outlineLevel="3">
      <c r="A689" s="2" t="s">
        <v>1266</v>
      </c>
      <c r="B689" s="3" t="s">
        <v>1267</v>
      </c>
      <c r="C689" s="2"/>
      <c r="D689" s="2" t="s">
        <v>16</v>
      </c>
      <c r="E689" s="4">
        <f>490.00*(1-Z1%)</f>
        <v>490</v>
      </c>
      <c r="F689" s="2">
        <v>1</v>
      </c>
      <c r="G689" s="2"/>
    </row>
    <row r="690" spans="1:26" customHeight="1" ht="36" hidden="true" outlineLevel="3">
      <c r="A690" s="2" t="s">
        <v>1268</v>
      </c>
      <c r="B690" s="3" t="s">
        <v>1269</v>
      </c>
      <c r="C690" s="2"/>
      <c r="D690" s="2" t="s">
        <v>16</v>
      </c>
      <c r="E690" s="4">
        <f>590.00*(1-Z1%)</f>
        <v>590</v>
      </c>
      <c r="F690" s="2">
        <v>1</v>
      </c>
      <c r="G690" s="2"/>
    </row>
    <row r="691" spans="1:26" customHeight="1" ht="36" hidden="true" outlineLevel="3">
      <c r="A691" s="2" t="s">
        <v>1270</v>
      </c>
      <c r="B691" s="3" t="s">
        <v>1271</v>
      </c>
      <c r="C691" s="2"/>
      <c r="D691" s="2" t="s">
        <v>16</v>
      </c>
      <c r="E691" s="4">
        <f>1350.00*(1-Z1%)</f>
        <v>1350</v>
      </c>
      <c r="F691" s="2">
        <v>1</v>
      </c>
      <c r="G691" s="2"/>
    </row>
    <row r="692" spans="1:26" customHeight="1" ht="36" hidden="true" outlineLevel="3">
      <c r="A692" s="2" t="s">
        <v>1272</v>
      </c>
      <c r="B692" s="3" t="s">
        <v>1273</v>
      </c>
      <c r="C692" s="2"/>
      <c r="D692" s="2" t="s">
        <v>16</v>
      </c>
      <c r="E692" s="4">
        <f>1350.00*(1-Z1%)</f>
        <v>1350</v>
      </c>
      <c r="F692" s="2">
        <v>1</v>
      </c>
      <c r="G692" s="2"/>
    </row>
    <row r="693" spans="1:26" customHeight="1" ht="36" hidden="true" outlineLevel="3">
      <c r="A693" s="2" t="s">
        <v>1274</v>
      </c>
      <c r="B693" s="3" t="s">
        <v>1275</v>
      </c>
      <c r="C693" s="2"/>
      <c r="D693" s="2" t="s">
        <v>16</v>
      </c>
      <c r="E693" s="4">
        <f>990.00*(1-Z1%)</f>
        <v>990</v>
      </c>
      <c r="F693" s="2">
        <v>1</v>
      </c>
      <c r="G693" s="2"/>
    </row>
    <row r="694" spans="1:26" customHeight="1" ht="36" hidden="true" outlineLevel="3">
      <c r="A694" s="2" t="s">
        <v>1276</v>
      </c>
      <c r="B694" s="3" t="s">
        <v>1277</v>
      </c>
      <c r="C694" s="2"/>
      <c r="D694" s="2" t="s">
        <v>16</v>
      </c>
      <c r="E694" s="4">
        <f>890.00*(1-Z1%)</f>
        <v>890</v>
      </c>
      <c r="F694" s="2">
        <v>1</v>
      </c>
      <c r="G694" s="2"/>
    </row>
    <row r="695" spans="1:26" customHeight="1" ht="36" hidden="true" outlineLevel="3">
      <c r="A695" s="2" t="s">
        <v>1278</v>
      </c>
      <c r="B695" s="3" t="s">
        <v>1279</v>
      </c>
      <c r="C695" s="2"/>
      <c r="D695" s="2" t="s">
        <v>16</v>
      </c>
      <c r="E695" s="4">
        <f>990.00*(1-Z1%)</f>
        <v>990</v>
      </c>
      <c r="F695" s="2">
        <v>1</v>
      </c>
      <c r="G695" s="2"/>
    </row>
    <row r="696" spans="1:26" customHeight="1" ht="36" hidden="true" outlineLevel="3">
      <c r="A696" s="2" t="s">
        <v>1280</v>
      </c>
      <c r="B696" s="3" t="s">
        <v>1281</v>
      </c>
      <c r="C696" s="2"/>
      <c r="D696" s="2" t="s">
        <v>16</v>
      </c>
      <c r="E696" s="4">
        <f>1050.00*(1-Z1%)</f>
        <v>1050</v>
      </c>
      <c r="F696" s="2">
        <v>1</v>
      </c>
      <c r="G696" s="2"/>
    </row>
    <row r="697" spans="1:26" customHeight="1" ht="36" hidden="true" outlineLevel="3">
      <c r="A697" s="2" t="s">
        <v>1282</v>
      </c>
      <c r="B697" s="3" t="s">
        <v>1283</v>
      </c>
      <c r="C697" s="2"/>
      <c r="D697" s="2" t="s">
        <v>16</v>
      </c>
      <c r="E697" s="4">
        <f>1100.00*(1-Z1%)</f>
        <v>1100</v>
      </c>
      <c r="F697" s="2">
        <v>1</v>
      </c>
      <c r="G697" s="2"/>
    </row>
    <row r="698" spans="1:26" customHeight="1" ht="36" hidden="true" outlineLevel="3">
      <c r="A698" s="2" t="s">
        <v>1284</v>
      </c>
      <c r="B698" s="3" t="s">
        <v>1285</v>
      </c>
      <c r="C698" s="2"/>
      <c r="D698" s="2" t="s">
        <v>16</v>
      </c>
      <c r="E698" s="4">
        <f>150.00*(1-Z1%)</f>
        <v>150</v>
      </c>
      <c r="F698" s="2">
        <v>1</v>
      </c>
      <c r="G698" s="2"/>
    </row>
    <row r="699" spans="1:26" customHeight="1" ht="36" hidden="true" outlineLevel="3">
      <c r="A699" s="2" t="s">
        <v>1286</v>
      </c>
      <c r="B699" s="3" t="s">
        <v>1287</v>
      </c>
      <c r="C699" s="2"/>
      <c r="D699" s="2" t="s">
        <v>16</v>
      </c>
      <c r="E699" s="4">
        <f>150.00*(1-Z1%)</f>
        <v>150</v>
      </c>
      <c r="F699" s="2">
        <v>1</v>
      </c>
      <c r="G699" s="2"/>
    </row>
    <row r="700" spans="1:26" customHeight="1" ht="36" hidden="true" outlineLevel="3">
      <c r="A700" s="2" t="s">
        <v>1288</v>
      </c>
      <c r="B700" s="3" t="s">
        <v>1289</v>
      </c>
      <c r="C700" s="2"/>
      <c r="D700" s="2" t="s">
        <v>16</v>
      </c>
      <c r="E700" s="4">
        <f>150.00*(1-Z1%)</f>
        <v>150</v>
      </c>
      <c r="F700" s="2">
        <v>1</v>
      </c>
      <c r="G700" s="2"/>
    </row>
    <row r="701" spans="1:26" customHeight="1" ht="35" hidden="true" outlineLevel="3">
      <c r="A701" s="5" t="s">
        <v>1290</v>
      </c>
      <c r="B701" s="5"/>
      <c r="C701" s="5"/>
      <c r="D701" s="5"/>
      <c r="E701" s="5"/>
      <c r="F701" s="5"/>
      <c r="G701" s="5"/>
    </row>
    <row r="702" spans="1:26" customHeight="1" ht="36" hidden="true" outlineLevel="3">
      <c r="A702" s="2" t="s">
        <v>1291</v>
      </c>
      <c r="B702" s="3" t="s">
        <v>1292</v>
      </c>
      <c r="C702" s="2"/>
      <c r="D702" s="2" t="s">
        <v>16</v>
      </c>
      <c r="E702" s="4">
        <f>1290.00*(1-Z1%)</f>
        <v>1290</v>
      </c>
      <c r="F702" s="2">
        <v>1</v>
      </c>
      <c r="G702" s="2"/>
    </row>
    <row r="703" spans="1:26" customHeight="1" ht="35" hidden="true" outlineLevel="2">
      <c r="A703" s="5" t="s">
        <v>1293</v>
      </c>
      <c r="B703" s="5"/>
      <c r="C703" s="5"/>
      <c r="D703" s="5"/>
      <c r="E703" s="5"/>
      <c r="F703" s="5"/>
      <c r="G703" s="5"/>
    </row>
    <row r="704" spans="1:26" customHeight="1" ht="35" hidden="true" outlineLevel="3">
      <c r="A704" s="5" t="s">
        <v>1294</v>
      </c>
      <c r="B704" s="5"/>
      <c r="C704" s="5"/>
      <c r="D704" s="5"/>
      <c r="E704" s="5"/>
      <c r="F704" s="5"/>
      <c r="G704" s="5"/>
    </row>
    <row r="705" spans="1:26" customHeight="1" ht="36" hidden="true" outlineLevel="3">
      <c r="A705" s="2" t="s">
        <v>1295</v>
      </c>
      <c r="B705" s="3" t="s">
        <v>1296</v>
      </c>
      <c r="C705" s="2"/>
      <c r="D705" s="2" t="s">
        <v>16</v>
      </c>
      <c r="E705" s="4">
        <f>400.00*(1-Z1%)</f>
        <v>400</v>
      </c>
      <c r="F705" s="2">
        <v>1</v>
      </c>
      <c r="G705" s="2"/>
    </row>
    <row r="706" spans="1:26" customHeight="1" ht="36" hidden="true" outlineLevel="3">
      <c r="A706" s="2" t="s">
        <v>1297</v>
      </c>
      <c r="B706" s="3" t="s">
        <v>1298</v>
      </c>
      <c r="C706" s="2"/>
      <c r="D706" s="2" t="s">
        <v>16</v>
      </c>
      <c r="E706" s="4">
        <f>490.00*(1-Z1%)</f>
        <v>490</v>
      </c>
      <c r="F706" s="2">
        <v>1</v>
      </c>
      <c r="G706" s="2"/>
    </row>
    <row r="707" spans="1:26" customHeight="1" ht="36" hidden="true" outlineLevel="3">
      <c r="A707" s="2" t="s">
        <v>1299</v>
      </c>
      <c r="B707" s="3" t="s">
        <v>1300</v>
      </c>
      <c r="C707" s="2"/>
      <c r="D707" s="2" t="s">
        <v>16</v>
      </c>
      <c r="E707" s="4">
        <f>590.00*(1-Z1%)</f>
        <v>590</v>
      </c>
      <c r="F707" s="2">
        <v>1</v>
      </c>
      <c r="G707" s="2"/>
    </row>
    <row r="708" spans="1:26" customHeight="1" ht="18" hidden="true" outlineLevel="3">
      <c r="A708" s="2" t="s">
        <v>1301</v>
      </c>
      <c r="B708" s="3" t="s">
        <v>1302</v>
      </c>
      <c r="C708" s="2"/>
      <c r="D708" s="2" t="s">
        <v>16</v>
      </c>
      <c r="E708" s="4">
        <f>1490.00*(1-Z1%)</f>
        <v>1490</v>
      </c>
      <c r="F708" s="2">
        <v>1</v>
      </c>
      <c r="G708" s="2"/>
    </row>
    <row r="709" spans="1:26" customHeight="1" ht="18" hidden="true" outlineLevel="3">
      <c r="A709" s="2" t="s">
        <v>1303</v>
      </c>
      <c r="B709" s="3" t="s">
        <v>1304</v>
      </c>
      <c r="C709" s="2"/>
      <c r="D709" s="2" t="s">
        <v>16</v>
      </c>
      <c r="E709" s="4">
        <f>580.00*(1-Z1%)</f>
        <v>580</v>
      </c>
      <c r="F709" s="2">
        <v>1</v>
      </c>
      <c r="G709" s="2"/>
    </row>
    <row r="710" spans="1:26" customHeight="1" ht="18" hidden="true" outlineLevel="3">
      <c r="A710" s="2" t="s">
        <v>1305</v>
      </c>
      <c r="B710" s="3" t="s">
        <v>1306</v>
      </c>
      <c r="C710" s="2"/>
      <c r="D710" s="2" t="s">
        <v>16</v>
      </c>
      <c r="E710" s="4">
        <f>890.00*(1-Z1%)</f>
        <v>890</v>
      </c>
      <c r="F710" s="2">
        <v>1</v>
      </c>
      <c r="G710" s="2"/>
    </row>
    <row r="711" spans="1:26" customHeight="1" ht="35" hidden="true" outlineLevel="2">
      <c r="A711" s="5" t="s">
        <v>1307</v>
      </c>
      <c r="B711" s="5"/>
      <c r="C711" s="5"/>
      <c r="D711" s="5"/>
      <c r="E711" s="5"/>
      <c r="F711" s="5"/>
      <c r="G711" s="5"/>
    </row>
    <row r="712" spans="1:26" customHeight="1" ht="35" hidden="true" outlineLevel="3">
      <c r="A712" s="5" t="s">
        <v>1308</v>
      </c>
      <c r="B712" s="5"/>
      <c r="C712" s="5"/>
      <c r="D712" s="5"/>
      <c r="E712" s="5"/>
      <c r="F712" s="5"/>
      <c r="G712" s="5"/>
    </row>
    <row r="713" spans="1:26" customHeight="1" ht="18" hidden="true" outlineLevel="3">
      <c r="A713" s="2" t="s">
        <v>1309</v>
      </c>
      <c r="B713" s="3" t="s">
        <v>1310</v>
      </c>
      <c r="C713" s="2"/>
      <c r="D713" s="2" t="s">
        <v>16</v>
      </c>
      <c r="E713" s="4">
        <f>390.00*(1-Z1%)</f>
        <v>390</v>
      </c>
      <c r="F713" s="2">
        <v>1</v>
      </c>
      <c r="G713" s="2"/>
    </row>
    <row r="714" spans="1:26" customHeight="1" ht="18" hidden="true" outlineLevel="3">
      <c r="A714" s="2" t="s">
        <v>1311</v>
      </c>
      <c r="B714" s="3" t="s">
        <v>1312</v>
      </c>
      <c r="C714" s="2"/>
      <c r="D714" s="2" t="s">
        <v>16</v>
      </c>
      <c r="E714" s="4">
        <f>490.00*(1-Z1%)</f>
        <v>490</v>
      </c>
      <c r="F714" s="2">
        <v>1</v>
      </c>
      <c r="G714" s="2"/>
    </row>
    <row r="715" spans="1:26" customHeight="1" ht="18" hidden="true" outlineLevel="3">
      <c r="A715" s="2" t="s">
        <v>1313</v>
      </c>
      <c r="B715" s="3" t="s">
        <v>1314</v>
      </c>
      <c r="C715" s="2"/>
      <c r="D715" s="2" t="s">
        <v>16</v>
      </c>
      <c r="E715" s="4">
        <f>590.00*(1-Z1%)</f>
        <v>590</v>
      </c>
      <c r="F715" s="2">
        <v>1</v>
      </c>
      <c r="G715" s="2"/>
    </row>
    <row r="716" spans="1:26" customHeight="1" ht="18" hidden="true" outlineLevel="3">
      <c r="A716" s="2" t="s">
        <v>1315</v>
      </c>
      <c r="B716" s="3" t="s">
        <v>1316</v>
      </c>
      <c r="C716" s="2"/>
      <c r="D716" s="2" t="s">
        <v>16</v>
      </c>
      <c r="E716" s="4">
        <f>590.00*(1-Z1%)</f>
        <v>590</v>
      </c>
      <c r="F716" s="2">
        <v>1</v>
      </c>
      <c r="G716" s="2"/>
    </row>
    <row r="717" spans="1:26" customHeight="1" ht="18" hidden="true" outlineLevel="3">
      <c r="A717" s="2" t="s">
        <v>1317</v>
      </c>
      <c r="B717" s="3" t="s">
        <v>1318</v>
      </c>
      <c r="C717" s="2"/>
      <c r="D717" s="2" t="s">
        <v>16</v>
      </c>
      <c r="E717" s="4">
        <f>690.00*(1-Z1%)</f>
        <v>690</v>
      </c>
      <c r="F717" s="2">
        <v>1</v>
      </c>
      <c r="G717" s="2"/>
    </row>
    <row r="718" spans="1:26" customHeight="1" ht="18" hidden="true" outlineLevel="3">
      <c r="A718" s="2" t="s">
        <v>1319</v>
      </c>
      <c r="B718" s="3" t="s">
        <v>1320</v>
      </c>
      <c r="C718" s="2"/>
      <c r="D718" s="2" t="s">
        <v>16</v>
      </c>
      <c r="E718" s="4">
        <f>650.00*(1-Z1%)</f>
        <v>650</v>
      </c>
      <c r="F718" s="2">
        <v>1</v>
      </c>
      <c r="G718" s="2"/>
    </row>
    <row r="719" spans="1:26" customHeight="1" ht="18" hidden="true" outlineLevel="3">
      <c r="A719" s="2" t="s">
        <v>1321</v>
      </c>
      <c r="B719" s="3" t="s">
        <v>1322</v>
      </c>
      <c r="C719" s="2"/>
      <c r="D719" s="2" t="s">
        <v>16</v>
      </c>
      <c r="E719" s="4">
        <f>650.00*(1-Z1%)</f>
        <v>650</v>
      </c>
      <c r="F719" s="2">
        <v>1</v>
      </c>
      <c r="G719" s="2"/>
    </row>
    <row r="720" spans="1:26" customHeight="1" ht="36" hidden="true" outlineLevel="3">
      <c r="A720" s="2" t="s">
        <v>1323</v>
      </c>
      <c r="B720" s="3" t="s">
        <v>1324</v>
      </c>
      <c r="C720" s="2"/>
      <c r="D720" s="2" t="s">
        <v>16</v>
      </c>
      <c r="E720" s="4">
        <f>590.00*(1-Z1%)</f>
        <v>590</v>
      </c>
      <c r="F720" s="2">
        <v>1</v>
      </c>
      <c r="G720" s="2"/>
    </row>
    <row r="721" spans="1:26" customHeight="1" ht="36" hidden="true" outlineLevel="3">
      <c r="A721" s="2" t="s">
        <v>1325</v>
      </c>
      <c r="B721" s="3" t="s">
        <v>1326</v>
      </c>
      <c r="C721" s="2"/>
      <c r="D721" s="2" t="s">
        <v>16</v>
      </c>
      <c r="E721" s="4">
        <f>590.00*(1-Z1%)</f>
        <v>590</v>
      </c>
      <c r="F721" s="2">
        <v>1</v>
      </c>
      <c r="G721" s="2"/>
    </row>
    <row r="722" spans="1:26" customHeight="1" ht="18" hidden="true" outlineLevel="3">
      <c r="A722" s="2" t="s">
        <v>1327</v>
      </c>
      <c r="B722" s="3" t="s">
        <v>1328</v>
      </c>
      <c r="C722" s="2"/>
      <c r="D722" s="2" t="s">
        <v>16</v>
      </c>
      <c r="E722" s="4">
        <f>590.00*(1-Z1%)</f>
        <v>590</v>
      </c>
      <c r="F722" s="2">
        <v>1</v>
      </c>
      <c r="G722" s="2"/>
    </row>
    <row r="723" spans="1:26" customHeight="1" ht="18" hidden="true" outlineLevel="3">
      <c r="A723" s="2" t="s">
        <v>1329</v>
      </c>
      <c r="B723" s="3" t="s">
        <v>1330</v>
      </c>
      <c r="C723" s="2"/>
      <c r="D723" s="2" t="s">
        <v>16</v>
      </c>
      <c r="E723" s="4">
        <f>575.00*(1-Z1%)</f>
        <v>575</v>
      </c>
      <c r="F723" s="2">
        <v>1</v>
      </c>
      <c r="G723" s="2"/>
    </row>
    <row r="724" spans="1:26" customHeight="1" ht="36" hidden="true" outlineLevel="3">
      <c r="A724" s="2" t="s">
        <v>1331</v>
      </c>
      <c r="B724" s="3" t="s">
        <v>1332</v>
      </c>
      <c r="C724" s="2"/>
      <c r="D724" s="2" t="s">
        <v>16</v>
      </c>
      <c r="E724" s="4">
        <f>550.00*(1-Z1%)</f>
        <v>550</v>
      </c>
      <c r="F724" s="2">
        <v>1</v>
      </c>
      <c r="G724" s="2"/>
    </row>
    <row r="725" spans="1:26" customHeight="1" ht="18" hidden="true" outlineLevel="3">
      <c r="A725" s="2" t="s">
        <v>1333</v>
      </c>
      <c r="B725" s="3" t="s">
        <v>1334</v>
      </c>
      <c r="C725" s="2"/>
      <c r="D725" s="2" t="s">
        <v>16</v>
      </c>
      <c r="E725" s="4">
        <f>490.00*(1-Z1%)</f>
        <v>490</v>
      </c>
      <c r="F725" s="2">
        <v>1</v>
      </c>
      <c r="G725" s="2"/>
    </row>
    <row r="726" spans="1:26" customHeight="1" ht="18" hidden="true" outlineLevel="3">
      <c r="A726" s="2" t="s">
        <v>1335</v>
      </c>
      <c r="B726" s="3" t="s">
        <v>1336</v>
      </c>
      <c r="C726" s="2"/>
      <c r="D726" s="2" t="s">
        <v>16</v>
      </c>
      <c r="E726" s="4">
        <f>400.00*(1-Z1%)</f>
        <v>400</v>
      </c>
      <c r="F726" s="2">
        <v>1</v>
      </c>
      <c r="G726" s="2"/>
    </row>
    <row r="727" spans="1:26" customHeight="1" ht="18" hidden="true" outlineLevel="3">
      <c r="A727" s="2" t="s">
        <v>1337</v>
      </c>
      <c r="B727" s="3" t="s">
        <v>1338</v>
      </c>
      <c r="C727" s="2"/>
      <c r="D727" s="2" t="s">
        <v>16</v>
      </c>
      <c r="E727" s="4">
        <f>390.00*(1-Z1%)</f>
        <v>390</v>
      </c>
      <c r="F727" s="2">
        <v>1</v>
      </c>
      <c r="G727" s="2"/>
    </row>
    <row r="728" spans="1:26" customHeight="1" ht="18" hidden="true" outlineLevel="3">
      <c r="A728" s="2" t="s">
        <v>1339</v>
      </c>
      <c r="B728" s="3" t="s">
        <v>1340</v>
      </c>
      <c r="C728" s="2"/>
      <c r="D728" s="2" t="s">
        <v>16</v>
      </c>
      <c r="E728" s="4">
        <f>550.00*(1-Z1%)</f>
        <v>550</v>
      </c>
      <c r="F728" s="2">
        <v>1</v>
      </c>
      <c r="G728" s="2"/>
    </row>
    <row r="729" spans="1:26" customHeight="1" ht="18" hidden="true" outlineLevel="3">
      <c r="A729" s="2" t="s">
        <v>1341</v>
      </c>
      <c r="B729" s="3" t="s">
        <v>1342</v>
      </c>
      <c r="C729" s="2"/>
      <c r="D729" s="2" t="s">
        <v>16</v>
      </c>
      <c r="E729" s="4">
        <f>580.00*(1-Z1%)</f>
        <v>580</v>
      </c>
      <c r="F729" s="2">
        <v>1</v>
      </c>
      <c r="G729" s="2"/>
    </row>
    <row r="730" spans="1:26" customHeight="1" ht="18" hidden="true" outlineLevel="3">
      <c r="A730" s="2" t="s">
        <v>1343</v>
      </c>
      <c r="B730" s="3" t="s">
        <v>1344</v>
      </c>
      <c r="C730" s="2"/>
      <c r="D730" s="2" t="s">
        <v>16</v>
      </c>
      <c r="E730" s="4">
        <f>580.00*(1-Z1%)</f>
        <v>580</v>
      </c>
      <c r="F730" s="2">
        <v>1</v>
      </c>
      <c r="G730" s="2"/>
    </row>
    <row r="731" spans="1:26" customHeight="1" ht="18" hidden="true" outlineLevel="3">
      <c r="A731" s="2" t="s">
        <v>1345</v>
      </c>
      <c r="B731" s="3" t="s">
        <v>1346</v>
      </c>
      <c r="C731" s="2"/>
      <c r="D731" s="2" t="s">
        <v>16</v>
      </c>
      <c r="E731" s="4">
        <f>580.00*(1-Z1%)</f>
        <v>580</v>
      </c>
      <c r="F731" s="2">
        <v>1</v>
      </c>
      <c r="G731" s="2"/>
    </row>
    <row r="732" spans="1:26" customHeight="1" ht="36" hidden="true" outlineLevel="3">
      <c r="A732" s="2" t="s">
        <v>1347</v>
      </c>
      <c r="B732" s="3" t="s">
        <v>1348</v>
      </c>
      <c r="C732" s="2"/>
      <c r="D732" s="2" t="s">
        <v>16</v>
      </c>
      <c r="E732" s="4">
        <f>750.00*(1-Z1%)</f>
        <v>750</v>
      </c>
      <c r="F732" s="2">
        <v>1</v>
      </c>
      <c r="G732" s="2"/>
    </row>
    <row r="733" spans="1:26" customHeight="1" ht="36" hidden="true" outlineLevel="3">
      <c r="A733" s="2" t="s">
        <v>1349</v>
      </c>
      <c r="B733" s="3" t="s">
        <v>1350</v>
      </c>
      <c r="C733" s="2"/>
      <c r="D733" s="2" t="s">
        <v>16</v>
      </c>
      <c r="E733" s="4">
        <f>580.00*(1-Z1%)</f>
        <v>580</v>
      </c>
      <c r="F733" s="2">
        <v>1</v>
      </c>
      <c r="G733" s="2"/>
    </row>
    <row r="734" spans="1:26" customHeight="1" ht="36" hidden="true" outlineLevel="3">
      <c r="A734" s="2" t="s">
        <v>1351</v>
      </c>
      <c r="B734" s="3" t="s">
        <v>1352</v>
      </c>
      <c r="C734" s="2"/>
      <c r="D734" s="2" t="s">
        <v>16</v>
      </c>
      <c r="E734" s="4">
        <f>650.00*(1-Z1%)</f>
        <v>650</v>
      </c>
      <c r="F734" s="2">
        <v>1</v>
      </c>
      <c r="G734" s="2"/>
    </row>
    <row r="735" spans="1:26" customHeight="1" ht="36" hidden="true" outlineLevel="3">
      <c r="A735" s="2" t="s">
        <v>1353</v>
      </c>
      <c r="B735" s="3" t="s">
        <v>1354</v>
      </c>
      <c r="C735" s="2"/>
      <c r="D735" s="2" t="s">
        <v>16</v>
      </c>
      <c r="E735" s="4">
        <f>650.00*(1-Z1%)</f>
        <v>650</v>
      </c>
      <c r="F735" s="2">
        <v>1</v>
      </c>
      <c r="G735" s="2"/>
    </row>
    <row r="736" spans="1:26" customHeight="1" ht="18" hidden="true" outlineLevel="3">
      <c r="A736" s="2" t="s">
        <v>1355</v>
      </c>
      <c r="B736" s="3" t="s">
        <v>1356</v>
      </c>
      <c r="C736" s="2"/>
      <c r="D736" s="2" t="s">
        <v>16</v>
      </c>
      <c r="E736" s="4">
        <f>600.00*(1-Z1%)</f>
        <v>600</v>
      </c>
      <c r="F736" s="2">
        <v>1</v>
      </c>
      <c r="G736" s="2"/>
    </row>
    <row r="737" spans="1:26" customHeight="1" ht="18" hidden="true" outlineLevel="3">
      <c r="A737" s="2" t="s">
        <v>1357</v>
      </c>
      <c r="B737" s="3" t="s">
        <v>1358</v>
      </c>
      <c r="C737" s="2"/>
      <c r="D737" s="2" t="s">
        <v>16</v>
      </c>
      <c r="E737" s="4">
        <f>650.00*(1-Z1%)</f>
        <v>650</v>
      </c>
      <c r="F737" s="2">
        <v>1</v>
      </c>
      <c r="G737" s="2"/>
    </row>
    <row r="738" spans="1:26" customHeight="1" ht="18" hidden="true" outlineLevel="3">
      <c r="A738" s="2" t="s">
        <v>1359</v>
      </c>
      <c r="B738" s="3" t="s">
        <v>1360</v>
      </c>
      <c r="C738" s="2"/>
      <c r="D738" s="2" t="s">
        <v>16</v>
      </c>
      <c r="E738" s="4">
        <f>650.00*(1-Z1%)</f>
        <v>650</v>
      </c>
      <c r="F738" s="2">
        <v>1</v>
      </c>
      <c r="G738" s="2"/>
    </row>
    <row r="739" spans="1:26" customHeight="1" ht="18" hidden="true" outlineLevel="3">
      <c r="A739" s="2" t="s">
        <v>1361</v>
      </c>
      <c r="B739" s="3" t="s">
        <v>1362</v>
      </c>
      <c r="C739" s="2"/>
      <c r="D739" s="2" t="s">
        <v>16</v>
      </c>
      <c r="E739" s="4">
        <f>850.00*(1-Z1%)</f>
        <v>850</v>
      </c>
      <c r="F739" s="2">
        <v>1</v>
      </c>
      <c r="G739" s="2"/>
    </row>
    <row r="740" spans="1:26" customHeight="1" ht="18" hidden="true" outlineLevel="3">
      <c r="A740" s="2" t="s">
        <v>1363</v>
      </c>
      <c r="B740" s="3" t="s">
        <v>1364</v>
      </c>
      <c r="C740" s="2"/>
      <c r="D740" s="2" t="s">
        <v>16</v>
      </c>
      <c r="E740" s="4">
        <f>850.00*(1-Z1%)</f>
        <v>850</v>
      </c>
      <c r="F740" s="2">
        <v>1</v>
      </c>
      <c r="G740" s="2"/>
    </row>
    <row r="741" spans="1:26" customHeight="1" ht="18" hidden="true" outlineLevel="3">
      <c r="A741" s="2" t="s">
        <v>1365</v>
      </c>
      <c r="B741" s="3" t="s">
        <v>1366</v>
      </c>
      <c r="C741" s="2"/>
      <c r="D741" s="2" t="s">
        <v>16</v>
      </c>
      <c r="E741" s="4">
        <f>390.00*(1-Z1%)</f>
        <v>390</v>
      </c>
      <c r="F741" s="2">
        <v>1</v>
      </c>
      <c r="G741" s="2"/>
    </row>
    <row r="742" spans="1:26" customHeight="1" ht="18" hidden="true" outlineLevel="3">
      <c r="A742" s="2" t="s">
        <v>1367</v>
      </c>
      <c r="B742" s="3" t="s">
        <v>1368</v>
      </c>
      <c r="C742" s="2"/>
      <c r="D742" s="2" t="s">
        <v>16</v>
      </c>
      <c r="E742" s="4">
        <f>550.00*(1-Z1%)</f>
        <v>550</v>
      </c>
      <c r="F742" s="2">
        <v>1</v>
      </c>
      <c r="G742" s="2"/>
    </row>
    <row r="743" spans="1:26" customHeight="1" ht="36" hidden="true" outlineLevel="3">
      <c r="A743" s="2" t="s">
        <v>1369</v>
      </c>
      <c r="B743" s="3" t="s">
        <v>1370</v>
      </c>
      <c r="C743" s="2"/>
      <c r="D743" s="2" t="s">
        <v>16</v>
      </c>
      <c r="E743" s="4">
        <f>490.00*(1-Z1%)</f>
        <v>490</v>
      </c>
      <c r="F743" s="2">
        <v>1</v>
      </c>
      <c r="G743" s="2"/>
    </row>
    <row r="744" spans="1:26" customHeight="1" ht="18" hidden="true" outlineLevel="3">
      <c r="A744" s="2" t="s">
        <v>1371</v>
      </c>
      <c r="B744" s="3" t="s">
        <v>1372</v>
      </c>
      <c r="C744" s="2"/>
      <c r="D744" s="2" t="s">
        <v>16</v>
      </c>
      <c r="E744" s="4">
        <f>490.00*(1-Z1%)</f>
        <v>490</v>
      </c>
      <c r="F744" s="2">
        <v>1</v>
      </c>
      <c r="G744" s="2"/>
    </row>
    <row r="745" spans="1:26" customHeight="1" ht="18" hidden="true" outlineLevel="3">
      <c r="A745" s="2" t="s">
        <v>1373</v>
      </c>
      <c r="B745" s="3" t="s">
        <v>1374</v>
      </c>
      <c r="C745" s="2"/>
      <c r="D745" s="2" t="s">
        <v>16</v>
      </c>
      <c r="E745" s="4">
        <f>490.00*(1-Z1%)</f>
        <v>490</v>
      </c>
      <c r="F745" s="2">
        <v>1</v>
      </c>
      <c r="G745" s="2"/>
    </row>
    <row r="746" spans="1:26" customHeight="1" ht="18" hidden="true" outlineLevel="3">
      <c r="A746" s="2" t="s">
        <v>1375</v>
      </c>
      <c r="B746" s="3" t="s">
        <v>1376</v>
      </c>
      <c r="C746" s="2"/>
      <c r="D746" s="2" t="s">
        <v>16</v>
      </c>
      <c r="E746" s="4">
        <f>490.00*(1-Z1%)</f>
        <v>490</v>
      </c>
      <c r="F746" s="2">
        <v>1</v>
      </c>
      <c r="G746" s="2"/>
    </row>
    <row r="747" spans="1:26" customHeight="1" ht="18" hidden="true" outlineLevel="3">
      <c r="A747" s="2" t="s">
        <v>1377</v>
      </c>
      <c r="B747" s="3" t="s">
        <v>1378</v>
      </c>
      <c r="C747" s="2"/>
      <c r="D747" s="2" t="s">
        <v>16</v>
      </c>
      <c r="E747" s="4">
        <f>490.00*(1-Z1%)</f>
        <v>490</v>
      </c>
      <c r="F747" s="2">
        <v>1</v>
      </c>
      <c r="G747" s="2"/>
    </row>
    <row r="748" spans="1:26" customHeight="1" ht="18" hidden="true" outlineLevel="3">
      <c r="A748" s="2" t="s">
        <v>1379</v>
      </c>
      <c r="B748" s="3" t="s">
        <v>1380</v>
      </c>
      <c r="C748" s="2"/>
      <c r="D748" s="2" t="s">
        <v>16</v>
      </c>
      <c r="E748" s="4">
        <f>490.00*(1-Z1%)</f>
        <v>490</v>
      </c>
      <c r="F748" s="2">
        <v>1</v>
      </c>
      <c r="G748" s="2"/>
    </row>
    <row r="749" spans="1:26" customHeight="1" ht="36" hidden="true" outlineLevel="3">
      <c r="A749" s="2" t="s">
        <v>1381</v>
      </c>
      <c r="B749" s="3" t="s">
        <v>1382</v>
      </c>
      <c r="C749" s="2"/>
      <c r="D749" s="2" t="s">
        <v>16</v>
      </c>
      <c r="E749" s="4">
        <f>550.00*(1-Z1%)</f>
        <v>550</v>
      </c>
      <c r="F749" s="2">
        <v>1</v>
      </c>
      <c r="G749" s="2"/>
    </row>
    <row r="750" spans="1:26" customHeight="1" ht="18" hidden="true" outlineLevel="3">
      <c r="A750" s="2" t="s">
        <v>1383</v>
      </c>
      <c r="B750" s="3" t="s">
        <v>1384</v>
      </c>
      <c r="C750" s="2"/>
      <c r="D750" s="2" t="s">
        <v>16</v>
      </c>
      <c r="E750" s="4">
        <f>490.00*(1-Z1%)</f>
        <v>490</v>
      </c>
      <c r="F750" s="2">
        <v>1</v>
      </c>
      <c r="G750" s="2"/>
    </row>
    <row r="751" spans="1:26" customHeight="1" ht="36" hidden="true" outlineLevel="3">
      <c r="A751" s="2" t="s">
        <v>1385</v>
      </c>
      <c r="B751" s="3" t="s">
        <v>1386</v>
      </c>
      <c r="C751" s="2"/>
      <c r="D751" s="2" t="s">
        <v>16</v>
      </c>
      <c r="E751" s="4">
        <f>490.00*(1-Z1%)</f>
        <v>490</v>
      </c>
      <c r="F751" s="2">
        <v>1</v>
      </c>
      <c r="G751" s="2"/>
    </row>
    <row r="752" spans="1:26" customHeight="1" ht="36" hidden="true" outlineLevel="3">
      <c r="A752" s="2" t="s">
        <v>1387</v>
      </c>
      <c r="B752" s="3" t="s">
        <v>1388</v>
      </c>
      <c r="C752" s="2"/>
      <c r="D752" s="2" t="s">
        <v>16</v>
      </c>
      <c r="E752" s="4">
        <f>490.00*(1-Z1%)</f>
        <v>490</v>
      </c>
      <c r="F752" s="2">
        <v>1</v>
      </c>
      <c r="G752" s="2"/>
    </row>
    <row r="753" spans="1:26" customHeight="1" ht="18" hidden="true" outlineLevel="3">
      <c r="A753" s="2" t="s">
        <v>1389</v>
      </c>
      <c r="B753" s="3" t="s">
        <v>1390</v>
      </c>
      <c r="C753" s="2"/>
      <c r="D753" s="2" t="s">
        <v>16</v>
      </c>
      <c r="E753" s="4">
        <f>450.00*(1-Z1%)</f>
        <v>450</v>
      </c>
      <c r="F753" s="2">
        <v>1</v>
      </c>
      <c r="G753" s="2"/>
    </row>
    <row r="754" spans="1:26" customHeight="1" ht="18" hidden="true" outlineLevel="3">
      <c r="A754" s="2" t="s">
        <v>1391</v>
      </c>
      <c r="B754" s="3" t="s">
        <v>1392</v>
      </c>
      <c r="C754" s="2"/>
      <c r="D754" s="2" t="s">
        <v>16</v>
      </c>
      <c r="E754" s="4">
        <f>590.00*(1-Z1%)</f>
        <v>590</v>
      </c>
      <c r="F754" s="2">
        <v>1</v>
      </c>
      <c r="G754" s="2"/>
    </row>
    <row r="755" spans="1:26" customHeight="1" ht="18" hidden="true" outlineLevel="3">
      <c r="A755" s="2" t="s">
        <v>1393</v>
      </c>
      <c r="B755" s="3" t="s">
        <v>1394</v>
      </c>
      <c r="C755" s="2"/>
      <c r="D755" s="2" t="s">
        <v>16</v>
      </c>
      <c r="E755" s="4">
        <f>550.00*(1-Z1%)</f>
        <v>550</v>
      </c>
      <c r="F755" s="2">
        <v>1</v>
      </c>
      <c r="G755" s="2"/>
    </row>
    <row r="756" spans="1:26" customHeight="1" ht="18" hidden="true" outlineLevel="3">
      <c r="A756" s="2" t="s">
        <v>1395</v>
      </c>
      <c r="B756" s="3" t="s">
        <v>1396</v>
      </c>
      <c r="C756" s="2"/>
      <c r="D756" s="2" t="s">
        <v>16</v>
      </c>
      <c r="E756" s="4">
        <f>550.00*(1-Z1%)</f>
        <v>550</v>
      </c>
      <c r="F756" s="2">
        <v>1</v>
      </c>
      <c r="G756" s="2"/>
    </row>
    <row r="757" spans="1:26" customHeight="1" ht="35" hidden="true" outlineLevel="3">
      <c r="A757" s="5" t="s">
        <v>1397</v>
      </c>
      <c r="B757" s="5"/>
      <c r="C757" s="5"/>
      <c r="D757" s="5"/>
      <c r="E757" s="5"/>
      <c r="F757" s="5"/>
      <c r="G757" s="5"/>
    </row>
    <row r="758" spans="1:26" customHeight="1" ht="36" hidden="true" outlineLevel="3">
      <c r="A758" s="2" t="s">
        <v>1398</v>
      </c>
      <c r="B758" s="3" t="s">
        <v>1399</v>
      </c>
      <c r="C758" s="2"/>
      <c r="D758" s="2" t="s">
        <v>16</v>
      </c>
      <c r="E758" s="4">
        <f>990.00*(1-Z1%)</f>
        <v>990</v>
      </c>
      <c r="F758" s="2">
        <v>1</v>
      </c>
      <c r="G758" s="2"/>
    </row>
    <row r="759" spans="1:26" customHeight="1" ht="36" hidden="true" outlineLevel="3">
      <c r="A759" s="2" t="s">
        <v>1400</v>
      </c>
      <c r="B759" s="3" t="s">
        <v>1401</v>
      </c>
      <c r="C759" s="2"/>
      <c r="D759" s="2" t="s">
        <v>16</v>
      </c>
      <c r="E759" s="4">
        <f>700.00*(1-Z1%)</f>
        <v>700</v>
      </c>
      <c r="F759" s="2">
        <v>1</v>
      </c>
      <c r="G759" s="2"/>
    </row>
    <row r="760" spans="1:26" customHeight="1" ht="36" hidden="true" outlineLevel="3">
      <c r="A760" s="2" t="s">
        <v>1402</v>
      </c>
      <c r="B760" s="3" t="s">
        <v>1403</v>
      </c>
      <c r="C760" s="2"/>
      <c r="D760" s="2" t="s">
        <v>16</v>
      </c>
      <c r="E760" s="4">
        <f>750.00*(1-Z1%)</f>
        <v>750</v>
      </c>
      <c r="F760" s="2">
        <v>1</v>
      </c>
      <c r="G760" s="2"/>
    </row>
    <row r="761" spans="1:26" customHeight="1" ht="36" hidden="true" outlineLevel="3">
      <c r="A761" s="2" t="s">
        <v>1404</v>
      </c>
      <c r="B761" s="3" t="s">
        <v>1405</v>
      </c>
      <c r="C761" s="2"/>
      <c r="D761" s="2" t="s">
        <v>16</v>
      </c>
      <c r="E761" s="4">
        <f>990.00*(1-Z1%)</f>
        <v>990</v>
      </c>
      <c r="F761" s="2">
        <v>1</v>
      </c>
      <c r="G761" s="2"/>
    </row>
    <row r="762" spans="1:26" customHeight="1" ht="18" hidden="true" outlineLevel="3">
      <c r="A762" s="2" t="s">
        <v>1406</v>
      </c>
      <c r="B762" s="3" t="s">
        <v>1407</v>
      </c>
      <c r="C762" s="2"/>
      <c r="D762" s="2" t="s">
        <v>16</v>
      </c>
      <c r="E762" s="4">
        <f>790.00*(1-Z1%)</f>
        <v>790</v>
      </c>
      <c r="F762" s="2">
        <v>1</v>
      </c>
      <c r="G762" s="2"/>
    </row>
    <row r="763" spans="1:26" customHeight="1" ht="36" hidden="true" outlineLevel="3">
      <c r="A763" s="2" t="s">
        <v>1408</v>
      </c>
      <c r="B763" s="3" t="s">
        <v>1409</v>
      </c>
      <c r="C763" s="2"/>
      <c r="D763" s="2" t="s">
        <v>16</v>
      </c>
      <c r="E763" s="4">
        <f>450.00*(1-Z1%)</f>
        <v>450</v>
      </c>
      <c r="F763" s="2">
        <v>1</v>
      </c>
      <c r="G763" s="2"/>
    </row>
    <row r="764" spans="1:26" customHeight="1" ht="36" hidden="true" outlineLevel="3">
      <c r="A764" s="2" t="s">
        <v>1410</v>
      </c>
      <c r="B764" s="3" t="s">
        <v>1411</v>
      </c>
      <c r="C764" s="2"/>
      <c r="D764" s="2" t="s">
        <v>16</v>
      </c>
      <c r="E764" s="4">
        <f>890.00*(1-Z1%)</f>
        <v>890</v>
      </c>
      <c r="F764" s="2">
        <v>1</v>
      </c>
      <c r="G764" s="2"/>
    </row>
    <row r="765" spans="1:26" customHeight="1" ht="36" hidden="true" outlineLevel="3">
      <c r="A765" s="2" t="s">
        <v>1412</v>
      </c>
      <c r="B765" s="3" t="s">
        <v>1413</v>
      </c>
      <c r="C765" s="2"/>
      <c r="D765" s="2" t="s">
        <v>16</v>
      </c>
      <c r="E765" s="4">
        <f>750.00*(1-Z1%)</f>
        <v>750</v>
      </c>
      <c r="F765" s="2">
        <v>1</v>
      </c>
      <c r="G765" s="2"/>
    </row>
    <row r="766" spans="1:26" customHeight="1" ht="36" hidden="true" outlineLevel="3">
      <c r="A766" s="2" t="s">
        <v>1414</v>
      </c>
      <c r="B766" s="3" t="s">
        <v>1415</v>
      </c>
      <c r="C766" s="2"/>
      <c r="D766" s="2" t="s">
        <v>16</v>
      </c>
      <c r="E766" s="4">
        <f>400.00*(1-Z1%)</f>
        <v>400</v>
      </c>
      <c r="F766" s="2">
        <v>1</v>
      </c>
      <c r="G766" s="2"/>
    </row>
    <row r="767" spans="1:26" customHeight="1" ht="36" hidden="true" outlineLevel="3">
      <c r="A767" s="2" t="s">
        <v>1416</v>
      </c>
      <c r="B767" s="3" t="s">
        <v>1417</v>
      </c>
      <c r="C767" s="2"/>
      <c r="D767" s="2" t="s">
        <v>16</v>
      </c>
      <c r="E767" s="4">
        <f>400.00*(1-Z1%)</f>
        <v>400</v>
      </c>
      <c r="F767" s="2">
        <v>1</v>
      </c>
      <c r="G767" s="2"/>
    </row>
    <row r="768" spans="1:26" customHeight="1" ht="36" hidden="true" outlineLevel="3">
      <c r="A768" s="2" t="s">
        <v>1418</v>
      </c>
      <c r="B768" s="3" t="s">
        <v>1419</v>
      </c>
      <c r="C768" s="2"/>
      <c r="D768" s="2" t="s">
        <v>16</v>
      </c>
      <c r="E768" s="4">
        <f>450.00*(1-Z1%)</f>
        <v>450</v>
      </c>
      <c r="F768" s="2">
        <v>1</v>
      </c>
      <c r="G768" s="2"/>
    </row>
    <row r="769" spans="1:26" customHeight="1" ht="36" hidden="true" outlineLevel="3">
      <c r="A769" s="2" t="s">
        <v>1420</v>
      </c>
      <c r="B769" s="3" t="s">
        <v>1421</v>
      </c>
      <c r="C769" s="2"/>
      <c r="D769" s="2" t="s">
        <v>16</v>
      </c>
      <c r="E769" s="4">
        <f>550.00*(1-Z1%)</f>
        <v>550</v>
      </c>
      <c r="F769" s="2">
        <v>1</v>
      </c>
      <c r="G769" s="2"/>
    </row>
    <row r="770" spans="1:26" customHeight="1" ht="36" hidden="true" outlineLevel="3">
      <c r="A770" s="2" t="s">
        <v>1422</v>
      </c>
      <c r="B770" s="3" t="s">
        <v>1423</v>
      </c>
      <c r="C770" s="2"/>
      <c r="D770" s="2" t="s">
        <v>16</v>
      </c>
      <c r="E770" s="4">
        <f>550.00*(1-Z1%)</f>
        <v>550</v>
      </c>
      <c r="F770" s="2">
        <v>1</v>
      </c>
      <c r="G770" s="2"/>
    </row>
    <row r="771" spans="1:26" customHeight="1" ht="36" hidden="true" outlineLevel="3">
      <c r="A771" s="2" t="s">
        <v>1424</v>
      </c>
      <c r="B771" s="3" t="s">
        <v>1425</v>
      </c>
      <c r="C771" s="2"/>
      <c r="D771" s="2" t="s">
        <v>16</v>
      </c>
      <c r="E771" s="4">
        <f>550.00*(1-Z1%)</f>
        <v>550</v>
      </c>
      <c r="F771" s="2">
        <v>1</v>
      </c>
      <c r="G771" s="2"/>
    </row>
    <row r="772" spans="1:26" customHeight="1" ht="36" hidden="true" outlineLevel="3">
      <c r="A772" s="2" t="s">
        <v>1426</v>
      </c>
      <c r="B772" s="3" t="s">
        <v>1427</v>
      </c>
      <c r="C772" s="2"/>
      <c r="D772" s="2" t="s">
        <v>16</v>
      </c>
      <c r="E772" s="4">
        <f>650.00*(1-Z1%)</f>
        <v>650</v>
      </c>
      <c r="F772" s="2">
        <v>1</v>
      </c>
      <c r="G772" s="2"/>
    </row>
    <row r="773" spans="1:26" customHeight="1" ht="36" hidden="true" outlineLevel="3">
      <c r="A773" s="2" t="s">
        <v>1428</v>
      </c>
      <c r="B773" s="3" t="s">
        <v>1429</v>
      </c>
      <c r="C773" s="2"/>
      <c r="D773" s="2" t="s">
        <v>16</v>
      </c>
      <c r="E773" s="4">
        <f>750.00*(1-Z1%)</f>
        <v>750</v>
      </c>
      <c r="F773" s="2">
        <v>1</v>
      </c>
      <c r="G773" s="2"/>
    </row>
    <row r="774" spans="1:26" customHeight="1" ht="36" hidden="true" outlineLevel="3">
      <c r="A774" s="2" t="s">
        <v>1430</v>
      </c>
      <c r="B774" s="3" t="s">
        <v>1431</v>
      </c>
      <c r="C774" s="2"/>
      <c r="D774" s="2" t="s">
        <v>16</v>
      </c>
      <c r="E774" s="4">
        <f>350.00*(1-Z1%)</f>
        <v>350</v>
      </c>
      <c r="F774" s="2">
        <v>1</v>
      </c>
      <c r="G774" s="2"/>
    </row>
    <row r="775" spans="1:26" customHeight="1" ht="36" hidden="true" outlineLevel="3">
      <c r="A775" s="2" t="s">
        <v>1432</v>
      </c>
      <c r="B775" s="3" t="s">
        <v>1433</v>
      </c>
      <c r="C775" s="2"/>
      <c r="D775" s="2" t="s">
        <v>16</v>
      </c>
      <c r="E775" s="4">
        <f>400.00*(1-Z1%)</f>
        <v>400</v>
      </c>
      <c r="F775" s="2">
        <v>1</v>
      </c>
      <c r="G775" s="2"/>
    </row>
    <row r="776" spans="1:26" customHeight="1" ht="36" hidden="true" outlineLevel="3">
      <c r="A776" s="2" t="s">
        <v>1434</v>
      </c>
      <c r="B776" s="3" t="s">
        <v>1435</v>
      </c>
      <c r="C776" s="2"/>
      <c r="D776" s="2" t="s">
        <v>16</v>
      </c>
      <c r="E776" s="4">
        <f>400.00*(1-Z1%)</f>
        <v>400</v>
      </c>
      <c r="F776" s="2">
        <v>1</v>
      </c>
      <c r="G776" s="2"/>
    </row>
    <row r="777" spans="1:26" customHeight="1" ht="18" hidden="true" outlineLevel="3">
      <c r="A777" s="2" t="s">
        <v>1436</v>
      </c>
      <c r="B777" s="3" t="s">
        <v>1437</v>
      </c>
      <c r="C777" s="2"/>
      <c r="D777" s="2" t="s">
        <v>16</v>
      </c>
      <c r="E777" s="4">
        <f>400.00*(1-Z1%)</f>
        <v>400</v>
      </c>
      <c r="F777" s="2">
        <v>1</v>
      </c>
      <c r="G777" s="2"/>
    </row>
    <row r="778" spans="1:26" customHeight="1" ht="18" hidden="true" outlineLevel="3">
      <c r="A778" s="2" t="s">
        <v>1438</v>
      </c>
      <c r="B778" s="3" t="s">
        <v>1439</v>
      </c>
      <c r="C778" s="2"/>
      <c r="D778" s="2" t="s">
        <v>16</v>
      </c>
      <c r="E778" s="4">
        <f>500.00*(1-Z1%)</f>
        <v>500</v>
      </c>
      <c r="F778" s="2">
        <v>1</v>
      </c>
      <c r="G778" s="2"/>
    </row>
    <row r="779" spans="1:26" customHeight="1" ht="18" hidden="true" outlineLevel="3">
      <c r="A779" s="2" t="s">
        <v>1440</v>
      </c>
      <c r="B779" s="3" t="s">
        <v>1441</v>
      </c>
      <c r="C779" s="2"/>
      <c r="D779" s="2" t="s">
        <v>16</v>
      </c>
      <c r="E779" s="4">
        <f>800.00*(1-Z1%)</f>
        <v>800</v>
      </c>
      <c r="F779" s="2">
        <v>1</v>
      </c>
      <c r="G779" s="2"/>
    </row>
    <row r="780" spans="1:26" customHeight="1" ht="36" hidden="true" outlineLevel="3">
      <c r="A780" s="2" t="s">
        <v>1442</v>
      </c>
      <c r="B780" s="3" t="s">
        <v>1443</v>
      </c>
      <c r="C780" s="2"/>
      <c r="D780" s="2" t="s">
        <v>16</v>
      </c>
      <c r="E780" s="4">
        <f>950.00*(1-Z1%)</f>
        <v>950</v>
      </c>
      <c r="F780" s="2">
        <v>1</v>
      </c>
      <c r="G780" s="2"/>
    </row>
    <row r="781" spans="1:26" customHeight="1" ht="36" hidden="true" outlineLevel="3">
      <c r="A781" s="2" t="s">
        <v>1444</v>
      </c>
      <c r="B781" s="3" t="s">
        <v>1445</v>
      </c>
      <c r="C781" s="2"/>
      <c r="D781" s="2" t="s">
        <v>16</v>
      </c>
      <c r="E781" s="4">
        <f>650.00*(1-Z1%)</f>
        <v>650</v>
      </c>
      <c r="F781" s="2">
        <v>1</v>
      </c>
      <c r="G781" s="2"/>
    </row>
    <row r="782" spans="1:26" customHeight="1" ht="36" hidden="true" outlineLevel="3">
      <c r="A782" s="2" t="s">
        <v>1446</v>
      </c>
      <c r="B782" s="3" t="s">
        <v>1447</v>
      </c>
      <c r="C782" s="2"/>
      <c r="D782" s="2" t="s">
        <v>16</v>
      </c>
      <c r="E782" s="4">
        <f>800.00*(1-Z1%)</f>
        <v>800</v>
      </c>
      <c r="F782" s="2">
        <v>1</v>
      </c>
      <c r="G782" s="2"/>
    </row>
    <row r="783" spans="1:26" customHeight="1" ht="36" hidden="true" outlineLevel="3">
      <c r="A783" s="2" t="s">
        <v>1448</v>
      </c>
      <c r="B783" s="3" t="s">
        <v>1449</v>
      </c>
      <c r="C783" s="2"/>
      <c r="D783" s="2" t="s">
        <v>16</v>
      </c>
      <c r="E783" s="4">
        <f>550.00*(1-Z1%)</f>
        <v>550</v>
      </c>
      <c r="F783" s="2">
        <v>1</v>
      </c>
      <c r="G783" s="2"/>
    </row>
    <row r="784" spans="1:26" customHeight="1" ht="36" hidden="true" outlineLevel="3">
      <c r="A784" s="2" t="s">
        <v>1450</v>
      </c>
      <c r="B784" s="3" t="s">
        <v>1451</v>
      </c>
      <c r="C784" s="2"/>
      <c r="D784" s="2" t="s">
        <v>16</v>
      </c>
      <c r="E784" s="4">
        <f>650.00*(1-Z1%)</f>
        <v>650</v>
      </c>
      <c r="F784" s="2">
        <v>1</v>
      </c>
      <c r="G784" s="2"/>
    </row>
    <row r="785" spans="1:26" customHeight="1" ht="36" hidden="true" outlineLevel="3">
      <c r="A785" s="2" t="s">
        <v>1452</v>
      </c>
      <c r="B785" s="3" t="s">
        <v>1453</v>
      </c>
      <c r="C785" s="2"/>
      <c r="D785" s="2" t="s">
        <v>16</v>
      </c>
      <c r="E785" s="4">
        <f>1150.00*(1-Z1%)</f>
        <v>1150</v>
      </c>
      <c r="F785" s="2">
        <v>1</v>
      </c>
      <c r="G785" s="2"/>
    </row>
    <row r="786" spans="1:26" customHeight="1" ht="36" hidden="true" outlineLevel="3">
      <c r="A786" s="2" t="s">
        <v>1454</v>
      </c>
      <c r="B786" s="3" t="s">
        <v>1455</v>
      </c>
      <c r="C786" s="2"/>
      <c r="D786" s="2" t="s">
        <v>16</v>
      </c>
      <c r="E786" s="4">
        <f>350.00*(1-Z1%)</f>
        <v>350</v>
      </c>
      <c r="F786" s="2">
        <v>1</v>
      </c>
      <c r="G786" s="2"/>
    </row>
    <row r="787" spans="1:26" customHeight="1" ht="36" hidden="true" outlineLevel="3">
      <c r="A787" s="2" t="s">
        <v>1456</v>
      </c>
      <c r="B787" s="3" t="s">
        <v>1457</v>
      </c>
      <c r="C787" s="2"/>
      <c r="D787" s="2" t="s">
        <v>16</v>
      </c>
      <c r="E787" s="4">
        <f>650.00*(1-Z1%)</f>
        <v>650</v>
      </c>
      <c r="F787" s="2">
        <v>1</v>
      </c>
      <c r="G787" s="2"/>
    </row>
    <row r="788" spans="1:26" customHeight="1" ht="36" hidden="true" outlineLevel="3">
      <c r="A788" s="2" t="s">
        <v>1458</v>
      </c>
      <c r="B788" s="3" t="s">
        <v>1459</v>
      </c>
      <c r="C788" s="2"/>
      <c r="D788" s="2" t="s">
        <v>16</v>
      </c>
      <c r="E788" s="4">
        <f>650.00*(1-Z1%)</f>
        <v>650</v>
      </c>
      <c r="F788" s="2">
        <v>1</v>
      </c>
      <c r="G788" s="2"/>
    </row>
    <row r="789" spans="1:26" customHeight="1" ht="36" hidden="true" outlineLevel="3">
      <c r="A789" s="2" t="s">
        <v>1460</v>
      </c>
      <c r="B789" s="3" t="s">
        <v>1461</v>
      </c>
      <c r="C789" s="2"/>
      <c r="D789" s="2" t="s">
        <v>16</v>
      </c>
      <c r="E789" s="4">
        <f>850.00*(1-Z1%)</f>
        <v>850</v>
      </c>
      <c r="F789" s="2">
        <v>1</v>
      </c>
      <c r="G789" s="2"/>
    </row>
    <row r="790" spans="1:26" customHeight="1" ht="36" hidden="true" outlineLevel="3">
      <c r="A790" s="2" t="s">
        <v>1462</v>
      </c>
      <c r="B790" s="3" t="s">
        <v>1463</v>
      </c>
      <c r="C790" s="2"/>
      <c r="D790" s="2" t="s">
        <v>16</v>
      </c>
      <c r="E790" s="4">
        <f>750.00*(1-Z1%)</f>
        <v>750</v>
      </c>
      <c r="F790" s="2">
        <v>1</v>
      </c>
      <c r="G790" s="2"/>
    </row>
    <row r="791" spans="1:26" customHeight="1" ht="36" hidden="true" outlineLevel="3">
      <c r="A791" s="2" t="s">
        <v>1464</v>
      </c>
      <c r="B791" s="3" t="s">
        <v>1465</v>
      </c>
      <c r="C791" s="2"/>
      <c r="D791" s="2" t="s">
        <v>16</v>
      </c>
      <c r="E791" s="4">
        <f>600.00*(1-Z1%)</f>
        <v>600</v>
      </c>
      <c r="F791" s="2">
        <v>1</v>
      </c>
      <c r="G791" s="2"/>
    </row>
    <row r="792" spans="1:26" customHeight="1" ht="35" hidden="true" outlineLevel="3">
      <c r="A792" s="5" t="s">
        <v>1466</v>
      </c>
      <c r="B792" s="5"/>
      <c r="C792" s="5"/>
      <c r="D792" s="5"/>
      <c r="E792" s="5"/>
      <c r="F792" s="5"/>
      <c r="G792" s="5"/>
    </row>
    <row r="793" spans="1:26" customHeight="1" ht="18" hidden="true" outlineLevel="3">
      <c r="A793" s="2" t="s">
        <v>1467</v>
      </c>
      <c r="B793" s="3" t="s">
        <v>1468</v>
      </c>
      <c r="C793" s="2"/>
      <c r="D793" s="2" t="s">
        <v>16</v>
      </c>
      <c r="E793" s="4">
        <f>600.00*(1-Z1%)</f>
        <v>600</v>
      </c>
      <c r="F793" s="2">
        <v>1</v>
      </c>
      <c r="G793" s="2"/>
    </row>
    <row r="794" spans="1:26" customHeight="1" ht="35" hidden="true" outlineLevel="3">
      <c r="A794" s="5" t="s">
        <v>1469</v>
      </c>
      <c r="B794" s="5"/>
      <c r="C794" s="5"/>
      <c r="D794" s="5"/>
      <c r="E794" s="5"/>
      <c r="F794" s="5"/>
      <c r="G794" s="5"/>
    </row>
    <row r="795" spans="1:26" customHeight="1" ht="36" hidden="true" outlineLevel="3">
      <c r="A795" s="2" t="s">
        <v>1470</v>
      </c>
      <c r="B795" s="3" t="s">
        <v>1471</v>
      </c>
      <c r="C795" s="2"/>
      <c r="D795" s="2" t="s">
        <v>16</v>
      </c>
      <c r="E795" s="4">
        <f>350.00*(1-Z1%)</f>
        <v>350</v>
      </c>
      <c r="F795" s="2">
        <v>1</v>
      </c>
      <c r="G795" s="2"/>
    </row>
    <row r="796" spans="1:26" customHeight="1" ht="36" hidden="true" outlineLevel="3">
      <c r="A796" s="2" t="s">
        <v>1472</v>
      </c>
      <c r="B796" s="3" t="s">
        <v>1473</v>
      </c>
      <c r="C796" s="2"/>
      <c r="D796" s="2" t="s">
        <v>16</v>
      </c>
      <c r="E796" s="4">
        <f>350.00*(1-Z1%)</f>
        <v>350</v>
      </c>
      <c r="F796" s="2">
        <v>1</v>
      </c>
      <c r="G796" s="2"/>
    </row>
    <row r="797" spans="1:26" customHeight="1" ht="36" hidden="true" outlineLevel="3">
      <c r="A797" s="2" t="s">
        <v>1474</v>
      </c>
      <c r="B797" s="3" t="s">
        <v>1475</v>
      </c>
      <c r="C797" s="2"/>
      <c r="D797" s="2" t="s">
        <v>16</v>
      </c>
      <c r="E797" s="4">
        <f>350.00*(1-Z1%)</f>
        <v>350</v>
      </c>
      <c r="F797" s="2">
        <v>1</v>
      </c>
      <c r="G797" s="2"/>
    </row>
    <row r="798" spans="1:26" customHeight="1" ht="36" hidden="true" outlineLevel="3">
      <c r="A798" s="2" t="s">
        <v>1476</v>
      </c>
      <c r="B798" s="3" t="s">
        <v>1477</v>
      </c>
      <c r="C798" s="2"/>
      <c r="D798" s="2" t="s">
        <v>16</v>
      </c>
      <c r="E798" s="4">
        <f>390.00*(1-Z1%)</f>
        <v>390</v>
      </c>
      <c r="F798" s="2">
        <v>1</v>
      </c>
      <c r="G798" s="2"/>
    </row>
    <row r="799" spans="1:26" customHeight="1" ht="36" hidden="true" outlineLevel="3">
      <c r="A799" s="2" t="s">
        <v>1478</v>
      </c>
      <c r="B799" s="3" t="s">
        <v>1479</v>
      </c>
      <c r="C799" s="2"/>
      <c r="D799" s="2" t="s">
        <v>16</v>
      </c>
      <c r="E799" s="4">
        <f>390.00*(1-Z1%)</f>
        <v>390</v>
      </c>
      <c r="F799" s="2">
        <v>1</v>
      </c>
      <c r="G799" s="2"/>
    </row>
    <row r="800" spans="1:26" customHeight="1" ht="36" hidden="true" outlineLevel="3">
      <c r="A800" s="2" t="s">
        <v>1480</v>
      </c>
      <c r="B800" s="3" t="s">
        <v>1481</v>
      </c>
      <c r="C800" s="2"/>
      <c r="D800" s="2" t="s">
        <v>16</v>
      </c>
      <c r="E800" s="4">
        <f>350.00*(1-Z1%)</f>
        <v>350</v>
      </c>
      <c r="F800" s="2">
        <v>1</v>
      </c>
      <c r="G800" s="2"/>
    </row>
    <row r="801" spans="1:26" customHeight="1" ht="36" hidden="true" outlineLevel="3">
      <c r="A801" s="2" t="s">
        <v>1482</v>
      </c>
      <c r="B801" s="3" t="s">
        <v>1483</v>
      </c>
      <c r="C801" s="2"/>
      <c r="D801" s="2" t="s">
        <v>16</v>
      </c>
      <c r="E801" s="4">
        <f>350.00*(1-Z1%)</f>
        <v>350</v>
      </c>
      <c r="F801" s="2">
        <v>1</v>
      </c>
      <c r="G801" s="2"/>
    </row>
    <row r="802" spans="1:26" customHeight="1" ht="35" hidden="true" outlineLevel="3">
      <c r="A802" s="5" t="s">
        <v>1484</v>
      </c>
      <c r="B802" s="5"/>
      <c r="C802" s="5"/>
      <c r="D802" s="5"/>
      <c r="E802" s="5"/>
      <c r="F802" s="5"/>
      <c r="G802" s="5"/>
    </row>
    <row r="803" spans="1:26" customHeight="1" ht="18" hidden="true" outlineLevel="3">
      <c r="A803" s="2" t="s">
        <v>1485</v>
      </c>
      <c r="B803" s="3" t="s">
        <v>1486</v>
      </c>
      <c r="C803" s="2"/>
      <c r="D803" s="2" t="s">
        <v>16</v>
      </c>
      <c r="E803" s="4">
        <f>150.00*(1-Z1%)</f>
        <v>150</v>
      </c>
      <c r="F803" s="2">
        <v>1</v>
      </c>
      <c r="G803" s="2"/>
    </row>
    <row r="804" spans="1:26" customHeight="1" ht="18" hidden="true" outlineLevel="3">
      <c r="A804" s="2" t="s">
        <v>1487</v>
      </c>
      <c r="B804" s="3" t="s">
        <v>1488</v>
      </c>
      <c r="C804" s="2"/>
      <c r="D804" s="2" t="s">
        <v>16</v>
      </c>
      <c r="E804" s="4">
        <f>150.00*(1-Z1%)</f>
        <v>150</v>
      </c>
      <c r="F804" s="2">
        <v>1</v>
      </c>
      <c r="G804" s="2"/>
    </row>
    <row r="805" spans="1:26" customHeight="1" ht="18" hidden="true" outlineLevel="3">
      <c r="A805" s="2" t="s">
        <v>1489</v>
      </c>
      <c r="B805" s="3" t="s">
        <v>1490</v>
      </c>
      <c r="C805" s="2"/>
      <c r="D805" s="2" t="s">
        <v>16</v>
      </c>
      <c r="E805" s="4">
        <f>150.00*(1-Z1%)</f>
        <v>150</v>
      </c>
      <c r="F805" s="2">
        <v>1</v>
      </c>
      <c r="G805" s="2"/>
    </row>
    <row r="806" spans="1:26" customHeight="1" ht="18" hidden="true" outlineLevel="3">
      <c r="A806" s="2" t="s">
        <v>1491</v>
      </c>
      <c r="B806" s="3" t="s">
        <v>1492</v>
      </c>
      <c r="C806" s="2"/>
      <c r="D806" s="2" t="s">
        <v>16</v>
      </c>
      <c r="E806" s="4">
        <f>150.00*(1-Z1%)</f>
        <v>150</v>
      </c>
      <c r="F806" s="2">
        <v>1</v>
      </c>
      <c r="G806" s="2"/>
    </row>
    <row r="807" spans="1:26" customHeight="1" ht="18" hidden="true" outlineLevel="3">
      <c r="A807" s="2" t="s">
        <v>1493</v>
      </c>
      <c r="B807" s="3" t="s">
        <v>1494</v>
      </c>
      <c r="C807" s="2"/>
      <c r="D807" s="2" t="s">
        <v>16</v>
      </c>
      <c r="E807" s="4">
        <f>150.00*(1-Z1%)</f>
        <v>150</v>
      </c>
      <c r="F807" s="2">
        <v>1</v>
      </c>
      <c r="G807" s="2"/>
    </row>
    <row r="808" spans="1:26" customHeight="1" ht="18" hidden="true" outlineLevel="3">
      <c r="A808" s="2" t="s">
        <v>1495</v>
      </c>
      <c r="B808" s="3" t="s">
        <v>1496</v>
      </c>
      <c r="C808" s="2"/>
      <c r="D808" s="2" t="s">
        <v>16</v>
      </c>
      <c r="E808" s="4">
        <f>150.00*(1-Z1%)</f>
        <v>150</v>
      </c>
      <c r="F808" s="2">
        <v>1</v>
      </c>
      <c r="G808" s="2"/>
    </row>
    <row r="809" spans="1:26" customHeight="1" ht="18" hidden="true" outlineLevel="3">
      <c r="A809" s="2" t="s">
        <v>1497</v>
      </c>
      <c r="B809" s="3" t="s">
        <v>1498</v>
      </c>
      <c r="C809" s="2"/>
      <c r="D809" s="2" t="s">
        <v>16</v>
      </c>
      <c r="E809" s="4">
        <f>150.00*(1-Z1%)</f>
        <v>150</v>
      </c>
      <c r="F809" s="2">
        <v>1</v>
      </c>
      <c r="G809" s="2"/>
    </row>
    <row r="810" spans="1:26" customHeight="1" ht="18" hidden="true" outlineLevel="3">
      <c r="A810" s="2" t="s">
        <v>1499</v>
      </c>
      <c r="B810" s="3" t="s">
        <v>1500</v>
      </c>
      <c r="C810" s="2"/>
      <c r="D810" s="2" t="s">
        <v>16</v>
      </c>
      <c r="E810" s="4">
        <f>300.00*(1-Z1%)</f>
        <v>300</v>
      </c>
      <c r="F810" s="2">
        <v>1</v>
      </c>
      <c r="G810" s="2"/>
    </row>
    <row r="811" spans="1:26" customHeight="1" ht="18" hidden="true" outlineLevel="3">
      <c r="A811" s="2" t="s">
        <v>1501</v>
      </c>
      <c r="B811" s="3" t="s">
        <v>1502</v>
      </c>
      <c r="C811" s="2"/>
      <c r="D811" s="2" t="s">
        <v>16</v>
      </c>
      <c r="E811" s="4">
        <f>300.00*(1-Z1%)</f>
        <v>300</v>
      </c>
      <c r="F811" s="2">
        <v>1</v>
      </c>
      <c r="G811" s="2"/>
    </row>
    <row r="812" spans="1:26" customHeight="1" ht="18" hidden="true" outlineLevel="3">
      <c r="A812" s="2" t="s">
        <v>1503</v>
      </c>
      <c r="B812" s="3" t="s">
        <v>1504</v>
      </c>
      <c r="C812" s="2"/>
      <c r="D812" s="2" t="s">
        <v>16</v>
      </c>
      <c r="E812" s="4">
        <f>300.00*(1-Z1%)</f>
        <v>300</v>
      </c>
      <c r="F812" s="2">
        <v>1</v>
      </c>
      <c r="G812" s="2"/>
    </row>
    <row r="813" spans="1:26" customHeight="1" ht="18" hidden="true" outlineLevel="3">
      <c r="A813" s="2" t="s">
        <v>1505</v>
      </c>
      <c r="B813" s="3" t="s">
        <v>1506</v>
      </c>
      <c r="C813" s="2"/>
      <c r="D813" s="2" t="s">
        <v>16</v>
      </c>
      <c r="E813" s="4">
        <f>300.00*(1-Z1%)</f>
        <v>300</v>
      </c>
      <c r="F813" s="2">
        <v>1</v>
      </c>
      <c r="G813" s="2"/>
    </row>
    <row r="814" spans="1:26" customHeight="1" ht="18" hidden="true" outlineLevel="3">
      <c r="A814" s="2" t="s">
        <v>1507</v>
      </c>
      <c r="B814" s="3" t="s">
        <v>1508</v>
      </c>
      <c r="C814" s="2"/>
      <c r="D814" s="2" t="s">
        <v>16</v>
      </c>
      <c r="E814" s="4">
        <f>300.00*(1-Z1%)</f>
        <v>300</v>
      </c>
      <c r="F814" s="2">
        <v>1</v>
      </c>
      <c r="G814" s="2"/>
    </row>
    <row r="815" spans="1:26" customHeight="1" ht="18" hidden="true" outlineLevel="3">
      <c r="A815" s="2" t="s">
        <v>1509</v>
      </c>
      <c r="B815" s="3" t="s">
        <v>1510</v>
      </c>
      <c r="C815" s="2"/>
      <c r="D815" s="2" t="s">
        <v>16</v>
      </c>
      <c r="E815" s="4">
        <f>300.00*(1-Z1%)</f>
        <v>300</v>
      </c>
      <c r="F815" s="2">
        <v>1</v>
      </c>
      <c r="G815" s="2"/>
    </row>
    <row r="816" spans="1:26" customHeight="1" ht="18" hidden="true" outlineLevel="3">
      <c r="A816" s="2" t="s">
        <v>1511</v>
      </c>
      <c r="B816" s="3" t="s">
        <v>1512</v>
      </c>
      <c r="C816" s="2"/>
      <c r="D816" s="2" t="s">
        <v>16</v>
      </c>
      <c r="E816" s="4">
        <f>300.00*(1-Z1%)</f>
        <v>300</v>
      </c>
      <c r="F816" s="2">
        <v>1</v>
      </c>
      <c r="G816" s="2"/>
    </row>
    <row r="817" spans="1:26" customHeight="1" ht="18" hidden="true" outlineLevel="3">
      <c r="A817" s="2" t="s">
        <v>1513</v>
      </c>
      <c r="B817" s="3" t="s">
        <v>1514</v>
      </c>
      <c r="C817" s="2"/>
      <c r="D817" s="2" t="s">
        <v>16</v>
      </c>
      <c r="E817" s="4">
        <f>150.00*(1-Z1%)</f>
        <v>150</v>
      </c>
      <c r="F817" s="2">
        <v>1</v>
      </c>
      <c r="G817" s="2"/>
    </row>
    <row r="818" spans="1:26" customHeight="1" ht="18" hidden="true" outlineLevel="3">
      <c r="A818" s="2" t="s">
        <v>1515</v>
      </c>
      <c r="B818" s="3" t="s">
        <v>1516</v>
      </c>
      <c r="C818" s="2"/>
      <c r="D818" s="2" t="s">
        <v>16</v>
      </c>
      <c r="E818" s="4">
        <f>150.00*(1-Z1%)</f>
        <v>150</v>
      </c>
      <c r="F818" s="2">
        <v>1</v>
      </c>
      <c r="G818" s="2"/>
    </row>
    <row r="819" spans="1:26" customHeight="1" ht="18" hidden="true" outlineLevel="3">
      <c r="A819" s="2" t="s">
        <v>1517</v>
      </c>
      <c r="B819" s="3" t="s">
        <v>1518</v>
      </c>
      <c r="C819" s="2"/>
      <c r="D819" s="2" t="s">
        <v>16</v>
      </c>
      <c r="E819" s="4">
        <f>150.00*(1-Z1%)</f>
        <v>150</v>
      </c>
      <c r="F819" s="2">
        <v>1</v>
      </c>
      <c r="G819" s="2"/>
    </row>
    <row r="820" spans="1:26" customHeight="1" ht="18" hidden="true" outlineLevel="3">
      <c r="A820" s="2" t="s">
        <v>1519</v>
      </c>
      <c r="B820" s="3" t="s">
        <v>1520</v>
      </c>
      <c r="C820" s="2"/>
      <c r="D820" s="2" t="s">
        <v>16</v>
      </c>
      <c r="E820" s="4">
        <f>150.00*(1-Z1%)</f>
        <v>150</v>
      </c>
      <c r="F820" s="2">
        <v>1</v>
      </c>
      <c r="G820" s="2"/>
    </row>
    <row r="821" spans="1:26" customHeight="1" ht="18" hidden="true" outlineLevel="3">
      <c r="A821" s="2" t="s">
        <v>1521</v>
      </c>
      <c r="B821" s="3" t="s">
        <v>1522</v>
      </c>
      <c r="C821" s="2"/>
      <c r="D821" s="2" t="s">
        <v>16</v>
      </c>
      <c r="E821" s="4">
        <f>150.00*(1-Z1%)</f>
        <v>150</v>
      </c>
      <c r="F821" s="2">
        <v>1</v>
      </c>
      <c r="G821" s="2"/>
    </row>
    <row r="822" spans="1:26" customHeight="1" ht="18" hidden="true" outlineLevel="3">
      <c r="A822" s="2" t="s">
        <v>1523</v>
      </c>
      <c r="B822" s="3" t="s">
        <v>1524</v>
      </c>
      <c r="C822" s="2"/>
      <c r="D822" s="2" t="s">
        <v>16</v>
      </c>
      <c r="E822" s="4">
        <f>150.00*(1-Z1%)</f>
        <v>150</v>
      </c>
      <c r="F822" s="2">
        <v>1</v>
      </c>
      <c r="G822" s="2"/>
    </row>
    <row r="823" spans="1:26" customHeight="1" ht="18" hidden="true" outlineLevel="3">
      <c r="A823" s="2" t="s">
        <v>1525</v>
      </c>
      <c r="B823" s="3" t="s">
        <v>1526</v>
      </c>
      <c r="C823" s="2"/>
      <c r="D823" s="2" t="s">
        <v>16</v>
      </c>
      <c r="E823" s="4">
        <f>150.00*(1-Z1%)</f>
        <v>150</v>
      </c>
      <c r="F823" s="2">
        <v>1</v>
      </c>
      <c r="G823" s="2"/>
    </row>
    <row r="824" spans="1:26" customHeight="1" ht="18" hidden="true" outlineLevel="3">
      <c r="A824" s="2" t="s">
        <v>1527</v>
      </c>
      <c r="B824" s="3" t="s">
        <v>1528</v>
      </c>
      <c r="C824" s="2"/>
      <c r="D824" s="2" t="s">
        <v>16</v>
      </c>
      <c r="E824" s="4">
        <f>150.00*(1-Z1%)</f>
        <v>150</v>
      </c>
      <c r="F824" s="2">
        <v>1</v>
      </c>
      <c r="G824" s="2"/>
    </row>
    <row r="825" spans="1:26" customHeight="1" ht="18" hidden="true" outlineLevel="3">
      <c r="A825" s="2" t="s">
        <v>1529</v>
      </c>
      <c r="B825" s="3" t="s">
        <v>1530</v>
      </c>
      <c r="C825" s="2"/>
      <c r="D825" s="2" t="s">
        <v>16</v>
      </c>
      <c r="E825" s="4">
        <f>150.00*(1-Z1%)</f>
        <v>150</v>
      </c>
      <c r="F825" s="2">
        <v>1</v>
      </c>
      <c r="G825" s="2"/>
    </row>
    <row r="826" spans="1:26" customHeight="1" ht="18" hidden="true" outlineLevel="3">
      <c r="A826" s="2" t="s">
        <v>1531</v>
      </c>
      <c r="B826" s="3" t="s">
        <v>1532</v>
      </c>
      <c r="C826" s="2"/>
      <c r="D826" s="2" t="s">
        <v>16</v>
      </c>
      <c r="E826" s="4">
        <f>150.00*(1-Z1%)</f>
        <v>150</v>
      </c>
      <c r="F826" s="2">
        <v>2</v>
      </c>
      <c r="G826" s="2"/>
    </row>
    <row r="827" spans="1:26" customHeight="1" ht="18" hidden="true" outlineLevel="3">
      <c r="A827" s="2" t="s">
        <v>1533</v>
      </c>
      <c r="B827" s="3" t="s">
        <v>1534</v>
      </c>
      <c r="C827" s="2"/>
      <c r="D827" s="2" t="s">
        <v>16</v>
      </c>
      <c r="E827" s="4">
        <f>150.00*(1-Z1%)</f>
        <v>150</v>
      </c>
      <c r="F827" s="2">
        <v>1</v>
      </c>
      <c r="G827" s="2"/>
    </row>
    <row r="828" spans="1:26" customHeight="1" ht="18" hidden="true" outlineLevel="3">
      <c r="A828" s="2" t="s">
        <v>1535</v>
      </c>
      <c r="B828" s="3" t="s">
        <v>1536</v>
      </c>
      <c r="C828" s="2"/>
      <c r="D828" s="2" t="s">
        <v>16</v>
      </c>
      <c r="E828" s="4">
        <f>150.00*(1-Z1%)</f>
        <v>150</v>
      </c>
      <c r="F828" s="2">
        <v>1</v>
      </c>
      <c r="G828" s="2"/>
    </row>
    <row r="829" spans="1:26" customHeight="1" ht="18" hidden="true" outlineLevel="3">
      <c r="A829" s="2" t="s">
        <v>1537</v>
      </c>
      <c r="B829" s="3" t="s">
        <v>1538</v>
      </c>
      <c r="C829" s="2"/>
      <c r="D829" s="2" t="s">
        <v>16</v>
      </c>
      <c r="E829" s="4">
        <f>150.00*(1-Z1%)</f>
        <v>150</v>
      </c>
      <c r="F829" s="2">
        <v>1</v>
      </c>
      <c r="G829" s="2"/>
    </row>
    <row r="830" spans="1:26" customHeight="1" ht="18" hidden="true" outlineLevel="3">
      <c r="A830" s="2" t="s">
        <v>1539</v>
      </c>
      <c r="B830" s="3" t="s">
        <v>1540</v>
      </c>
      <c r="C830" s="2"/>
      <c r="D830" s="2" t="s">
        <v>16</v>
      </c>
      <c r="E830" s="4">
        <f>150.00*(1-Z1%)</f>
        <v>150</v>
      </c>
      <c r="F830" s="2">
        <v>1</v>
      </c>
      <c r="G830" s="2"/>
    </row>
    <row r="831" spans="1:26" customHeight="1" ht="18" hidden="true" outlineLevel="3">
      <c r="A831" s="2" t="s">
        <v>1541</v>
      </c>
      <c r="B831" s="3" t="s">
        <v>1542</v>
      </c>
      <c r="C831" s="2"/>
      <c r="D831" s="2" t="s">
        <v>16</v>
      </c>
      <c r="E831" s="4">
        <f>350.00*(1-Z1%)</f>
        <v>350</v>
      </c>
      <c r="F831" s="2">
        <v>1</v>
      </c>
      <c r="G831" s="2"/>
    </row>
    <row r="832" spans="1:26" customHeight="1" ht="18" hidden="true" outlineLevel="3">
      <c r="A832" s="2" t="s">
        <v>1543</v>
      </c>
      <c r="B832" s="3" t="s">
        <v>1544</v>
      </c>
      <c r="C832" s="2"/>
      <c r="D832" s="2" t="s">
        <v>16</v>
      </c>
      <c r="E832" s="4">
        <f>350.00*(1-Z1%)</f>
        <v>350</v>
      </c>
      <c r="F832" s="2">
        <v>1</v>
      </c>
      <c r="G832" s="2"/>
    </row>
    <row r="833" spans="1:26" customHeight="1" ht="18" hidden="true" outlineLevel="3">
      <c r="A833" s="2" t="s">
        <v>1545</v>
      </c>
      <c r="B833" s="3" t="s">
        <v>1546</v>
      </c>
      <c r="C833" s="2"/>
      <c r="D833" s="2" t="s">
        <v>16</v>
      </c>
      <c r="E833" s="4">
        <f>350.00*(1-Z1%)</f>
        <v>350</v>
      </c>
      <c r="F833" s="2">
        <v>1</v>
      </c>
      <c r="G833" s="2"/>
    </row>
    <row r="834" spans="1:26" customHeight="1" ht="18" hidden="true" outlineLevel="3">
      <c r="A834" s="2" t="s">
        <v>1547</v>
      </c>
      <c r="B834" s="3" t="s">
        <v>1548</v>
      </c>
      <c r="C834" s="2"/>
      <c r="D834" s="2" t="s">
        <v>16</v>
      </c>
      <c r="E834" s="4">
        <f>150.00*(1-Z1%)</f>
        <v>150</v>
      </c>
      <c r="F834" s="2">
        <v>1</v>
      </c>
      <c r="G834" s="2"/>
    </row>
    <row r="835" spans="1:26" customHeight="1" ht="18" hidden="true" outlineLevel="3">
      <c r="A835" s="2" t="s">
        <v>1549</v>
      </c>
      <c r="B835" s="3" t="s">
        <v>1550</v>
      </c>
      <c r="C835" s="2"/>
      <c r="D835" s="2" t="s">
        <v>16</v>
      </c>
      <c r="E835" s="4">
        <f>150.00*(1-Z1%)</f>
        <v>150</v>
      </c>
      <c r="F835" s="2">
        <v>1</v>
      </c>
      <c r="G835" s="2"/>
    </row>
    <row r="836" spans="1:26" customHeight="1" ht="18" hidden="true" outlineLevel="3">
      <c r="A836" s="2" t="s">
        <v>1551</v>
      </c>
      <c r="B836" s="3" t="s">
        <v>1552</v>
      </c>
      <c r="C836" s="2"/>
      <c r="D836" s="2" t="s">
        <v>16</v>
      </c>
      <c r="E836" s="4">
        <f>150.00*(1-Z1%)</f>
        <v>150</v>
      </c>
      <c r="F836" s="2">
        <v>1</v>
      </c>
      <c r="G836" s="2"/>
    </row>
    <row r="837" spans="1:26" customHeight="1" ht="35" hidden="true" outlineLevel="3">
      <c r="A837" s="5" t="s">
        <v>1553</v>
      </c>
      <c r="B837" s="5"/>
      <c r="C837" s="5"/>
      <c r="D837" s="5"/>
      <c r="E837" s="5"/>
      <c r="F837" s="5"/>
      <c r="G837" s="5"/>
    </row>
    <row r="838" spans="1:26" customHeight="1" ht="18" hidden="true" outlineLevel="3">
      <c r="A838" s="2" t="s">
        <v>1554</v>
      </c>
      <c r="B838" s="3" t="s">
        <v>1555</v>
      </c>
      <c r="C838" s="2"/>
      <c r="D838" s="2" t="s">
        <v>16</v>
      </c>
      <c r="E838" s="4">
        <f>300.00*(1-Z1%)</f>
        <v>300</v>
      </c>
      <c r="F838" s="2">
        <v>1</v>
      </c>
      <c r="G838" s="2"/>
    </row>
    <row r="839" spans="1:26" customHeight="1" ht="18" hidden="true" outlineLevel="3">
      <c r="A839" s="2" t="s">
        <v>1556</v>
      </c>
      <c r="B839" s="3" t="s">
        <v>1557</v>
      </c>
      <c r="C839" s="2"/>
      <c r="D839" s="2" t="s">
        <v>16</v>
      </c>
      <c r="E839" s="4">
        <f>300.00*(1-Z1%)</f>
        <v>300</v>
      </c>
      <c r="F839" s="2">
        <v>1</v>
      </c>
      <c r="G839" s="2"/>
    </row>
    <row r="840" spans="1:26" customHeight="1" ht="36" hidden="true" outlineLevel="3">
      <c r="A840" s="2" t="s">
        <v>1558</v>
      </c>
      <c r="B840" s="3" t="s">
        <v>1559</v>
      </c>
      <c r="C840" s="2"/>
      <c r="D840" s="2" t="s">
        <v>16</v>
      </c>
      <c r="E840" s="4">
        <f>250.00*(1-Z1%)</f>
        <v>250</v>
      </c>
      <c r="F840" s="2">
        <v>1</v>
      </c>
      <c r="G840" s="2"/>
    </row>
    <row r="841" spans="1:26" customHeight="1" ht="18" hidden="true" outlineLevel="3">
      <c r="A841" s="2" t="s">
        <v>1560</v>
      </c>
      <c r="B841" s="3" t="s">
        <v>1561</v>
      </c>
      <c r="C841" s="2"/>
      <c r="D841" s="2" t="s">
        <v>16</v>
      </c>
      <c r="E841" s="4">
        <f>450.00*(1-Z1%)</f>
        <v>450</v>
      </c>
      <c r="F841" s="2">
        <v>1</v>
      </c>
      <c r="G841" s="2"/>
    </row>
    <row r="842" spans="1:26" customHeight="1" ht="18" hidden="true" outlineLevel="3">
      <c r="A842" s="2" t="s">
        <v>1562</v>
      </c>
      <c r="B842" s="3" t="s">
        <v>1563</v>
      </c>
      <c r="C842" s="2"/>
      <c r="D842" s="2" t="s">
        <v>16</v>
      </c>
      <c r="E842" s="4">
        <f>250.00*(1-Z1%)</f>
        <v>250</v>
      </c>
      <c r="F842" s="2">
        <v>1</v>
      </c>
      <c r="G842" s="2"/>
    </row>
    <row r="843" spans="1:26" customHeight="1" ht="18" hidden="true" outlineLevel="3">
      <c r="A843" s="2" t="s">
        <v>1564</v>
      </c>
      <c r="B843" s="3" t="s">
        <v>1565</v>
      </c>
      <c r="C843" s="2"/>
      <c r="D843" s="2" t="s">
        <v>16</v>
      </c>
      <c r="E843" s="4">
        <f>350.00*(1-Z1%)</f>
        <v>350</v>
      </c>
      <c r="F843" s="2">
        <v>1</v>
      </c>
      <c r="G843" s="2"/>
    </row>
    <row r="844" spans="1:26" customHeight="1" ht="36" hidden="true" outlineLevel="3">
      <c r="A844" s="2" t="s">
        <v>1566</v>
      </c>
      <c r="B844" s="3" t="s">
        <v>1567</v>
      </c>
      <c r="C844" s="2"/>
      <c r="D844" s="2" t="s">
        <v>16</v>
      </c>
      <c r="E844" s="4">
        <f>300.00*(1-Z1%)</f>
        <v>300</v>
      </c>
      <c r="F844" s="2">
        <v>1</v>
      </c>
      <c r="G844" s="2"/>
    </row>
    <row r="845" spans="1:26" customHeight="1" ht="18" hidden="true" outlineLevel="3">
      <c r="A845" s="2" t="s">
        <v>1568</v>
      </c>
      <c r="B845" s="3" t="s">
        <v>1569</v>
      </c>
      <c r="C845" s="2"/>
      <c r="D845" s="2" t="s">
        <v>16</v>
      </c>
      <c r="E845" s="4">
        <f>300.00*(1-Z1%)</f>
        <v>300</v>
      </c>
      <c r="F845" s="2">
        <v>1</v>
      </c>
      <c r="G845" s="2"/>
    </row>
    <row r="846" spans="1:26" customHeight="1" ht="18" hidden="true" outlineLevel="3">
      <c r="A846" s="2" t="s">
        <v>1570</v>
      </c>
      <c r="B846" s="3" t="s">
        <v>1571</v>
      </c>
      <c r="C846" s="2"/>
      <c r="D846" s="2" t="s">
        <v>16</v>
      </c>
      <c r="E846" s="4">
        <f>300.00*(1-Z1%)</f>
        <v>300</v>
      </c>
      <c r="F846" s="2">
        <v>1</v>
      </c>
      <c r="G846" s="2"/>
    </row>
    <row r="847" spans="1:26" customHeight="1" ht="18" hidden="true" outlineLevel="3">
      <c r="A847" s="2" t="s">
        <v>1572</v>
      </c>
      <c r="B847" s="3" t="s">
        <v>1573</v>
      </c>
      <c r="C847" s="2"/>
      <c r="D847" s="2" t="s">
        <v>16</v>
      </c>
      <c r="E847" s="4">
        <f>390.00*(1-Z1%)</f>
        <v>390</v>
      </c>
      <c r="F847" s="2">
        <v>1</v>
      </c>
      <c r="G847" s="2"/>
    </row>
    <row r="848" spans="1:26" customHeight="1" ht="36" hidden="true" outlineLevel="3">
      <c r="A848" s="2" t="s">
        <v>1574</v>
      </c>
      <c r="B848" s="3" t="s">
        <v>1575</v>
      </c>
      <c r="C848" s="2"/>
      <c r="D848" s="2" t="s">
        <v>16</v>
      </c>
      <c r="E848" s="4">
        <f>300.00*(1-Z1%)</f>
        <v>300</v>
      </c>
      <c r="F848" s="2">
        <v>1</v>
      </c>
      <c r="G848" s="2"/>
    </row>
    <row r="849" spans="1:26" customHeight="1" ht="18" hidden="true" outlineLevel="3">
      <c r="A849" s="2" t="s">
        <v>1576</v>
      </c>
      <c r="B849" s="3" t="s">
        <v>1577</v>
      </c>
      <c r="C849" s="2"/>
      <c r="D849" s="2" t="s">
        <v>16</v>
      </c>
      <c r="E849" s="4">
        <f>250.00*(1-Z1%)</f>
        <v>250</v>
      </c>
      <c r="F849" s="2">
        <v>2</v>
      </c>
      <c r="G849" s="2"/>
    </row>
    <row r="850" spans="1:26" customHeight="1" ht="18" hidden="true" outlineLevel="3">
      <c r="A850" s="2" t="s">
        <v>1578</v>
      </c>
      <c r="B850" s="3" t="s">
        <v>1579</v>
      </c>
      <c r="C850" s="2"/>
      <c r="D850" s="2" t="s">
        <v>16</v>
      </c>
      <c r="E850" s="4">
        <f>250.00*(1-Z1%)</f>
        <v>250</v>
      </c>
      <c r="F850" s="2">
        <v>2</v>
      </c>
      <c r="G850" s="2"/>
    </row>
    <row r="851" spans="1:26" customHeight="1" ht="36" hidden="true" outlineLevel="3">
      <c r="A851" s="2" t="s">
        <v>1580</v>
      </c>
      <c r="B851" s="3" t="s">
        <v>1581</v>
      </c>
      <c r="C851" s="2"/>
      <c r="D851" s="2" t="s">
        <v>16</v>
      </c>
      <c r="E851" s="4">
        <f>400.00*(1-Z1%)</f>
        <v>400</v>
      </c>
      <c r="F851" s="2">
        <v>1</v>
      </c>
      <c r="G851" s="2"/>
    </row>
    <row r="852" spans="1:26" customHeight="1" ht="36" hidden="true" outlineLevel="3">
      <c r="A852" s="2" t="s">
        <v>1582</v>
      </c>
      <c r="B852" s="3" t="s">
        <v>1583</v>
      </c>
      <c r="C852" s="2"/>
      <c r="D852" s="2" t="s">
        <v>16</v>
      </c>
      <c r="E852" s="4">
        <f>400.00*(1-Z1%)</f>
        <v>400</v>
      </c>
      <c r="F852" s="2">
        <v>1</v>
      </c>
      <c r="G852" s="2"/>
    </row>
    <row r="853" spans="1:26" customHeight="1" ht="18" hidden="true" outlineLevel="3">
      <c r="A853" s="2" t="s">
        <v>1584</v>
      </c>
      <c r="B853" s="3" t="s">
        <v>1585</v>
      </c>
      <c r="C853" s="2"/>
      <c r="D853" s="2" t="s">
        <v>16</v>
      </c>
      <c r="E853" s="4">
        <f>300.00*(1-Z1%)</f>
        <v>300</v>
      </c>
      <c r="F853" s="2">
        <v>1</v>
      </c>
      <c r="G853" s="2"/>
    </row>
    <row r="854" spans="1:26" customHeight="1" ht="18" hidden="true" outlineLevel="3">
      <c r="A854" s="2" t="s">
        <v>1586</v>
      </c>
      <c r="B854" s="3" t="s">
        <v>1587</v>
      </c>
      <c r="C854" s="2"/>
      <c r="D854" s="2" t="s">
        <v>16</v>
      </c>
      <c r="E854" s="4">
        <f>450.00*(1-Z1%)</f>
        <v>450</v>
      </c>
      <c r="F854" s="2">
        <v>1</v>
      </c>
      <c r="G854" s="2"/>
    </row>
    <row r="855" spans="1:26" customHeight="1" ht="18" hidden="true" outlineLevel="3">
      <c r="A855" s="2" t="s">
        <v>1588</v>
      </c>
      <c r="B855" s="3" t="s">
        <v>1589</v>
      </c>
      <c r="C855" s="2"/>
      <c r="D855" s="2" t="s">
        <v>16</v>
      </c>
      <c r="E855" s="4">
        <f>390.00*(1-Z1%)</f>
        <v>390</v>
      </c>
      <c r="F855" s="2">
        <v>1</v>
      </c>
      <c r="G855" s="2"/>
    </row>
    <row r="856" spans="1:26" customHeight="1" ht="18" hidden="true" outlineLevel="3">
      <c r="A856" s="2" t="s">
        <v>1590</v>
      </c>
      <c r="B856" s="3" t="s">
        <v>1591</v>
      </c>
      <c r="C856" s="2"/>
      <c r="D856" s="2" t="s">
        <v>16</v>
      </c>
      <c r="E856" s="4">
        <f>450.00*(1-Z1%)</f>
        <v>450</v>
      </c>
      <c r="F856" s="2">
        <v>1</v>
      </c>
      <c r="G856" s="2"/>
    </row>
    <row r="857" spans="1:26" customHeight="1" ht="18" hidden="true" outlineLevel="3">
      <c r="A857" s="2" t="s">
        <v>1592</v>
      </c>
      <c r="B857" s="3" t="s">
        <v>1593</v>
      </c>
      <c r="C857" s="2"/>
      <c r="D857" s="2" t="s">
        <v>16</v>
      </c>
      <c r="E857" s="4">
        <f>390.00*(1-Z1%)</f>
        <v>390</v>
      </c>
      <c r="F857" s="2">
        <v>1</v>
      </c>
      <c r="G857" s="2"/>
    </row>
    <row r="858" spans="1:26" customHeight="1" ht="18" hidden="true" outlineLevel="3">
      <c r="A858" s="2" t="s">
        <v>1594</v>
      </c>
      <c r="B858" s="3" t="s">
        <v>1595</v>
      </c>
      <c r="C858" s="2"/>
      <c r="D858" s="2" t="s">
        <v>16</v>
      </c>
      <c r="E858" s="4">
        <f>450.00*(1-Z1%)</f>
        <v>450</v>
      </c>
      <c r="F858" s="2">
        <v>1</v>
      </c>
      <c r="G858" s="2"/>
    </row>
    <row r="859" spans="1:26" customHeight="1" ht="18" hidden="true" outlineLevel="3">
      <c r="A859" s="2" t="s">
        <v>1596</v>
      </c>
      <c r="B859" s="3" t="s">
        <v>1597</v>
      </c>
      <c r="C859" s="2"/>
      <c r="D859" s="2" t="s">
        <v>16</v>
      </c>
      <c r="E859" s="4">
        <f>450.00*(1-Z1%)</f>
        <v>450</v>
      </c>
      <c r="F859" s="2">
        <v>1</v>
      </c>
      <c r="G859" s="2"/>
    </row>
    <row r="860" spans="1:26" customHeight="1" ht="18" hidden="true" outlineLevel="3">
      <c r="A860" s="2" t="s">
        <v>1598</v>
      </c>
      <c r="B860" s="3" t="s">
        <v>1599</v>
      </c>
      <c r="C860" s="2"/>
      <c r="D860" s="2" t="s">
        <v>16</v>
      </c>
      <c r="E860" s="4">
        <f>390.00*(1-Z1%)</f>
        <v>390</v>
      </c>
      <c r="F860" s="2">
        <v>1</v>
      </c>
      <c r="G860" s="2"/>
    </row>
    <row r="861" spans="1:26" customHeight="1" ht="18" hidden="true" outlineLevel="3">
      <c r="A861" s="2" t="s">
        <v>1600</v>
      </c>
      <c r="B861" s="3" t="s">
        <v>1601</v>
      </c>
      <c r="C861" s="2"/>
      <c r="D861" s="2" t="s">
        <v>16</v>
      </c>
      <c r="E861" s="4">
        <f>390.00*(1-Z1%)</f>
        <v>390</v>
      </c>
      <c r="F861" s="2">
        <v>1</v>
      </c>
      <c r="G861" s="2"/>
    </row>
    <row r="862" spans="1:26" customHeight="1" ht="18" hidden="true" outlineLevel="3">
      <c r="A862" s="2" t="s">
        <v>1602</v>
      </c>
      <c r="B862" s="3" t="s">
        <v>1603</v>
      </c>
      <c r="C862" s="2"/>
      <c r="D862" s="2" t="s">
        <v>16</v>
      </c>
      <c r="E862" s="4">
        <f>370.00*(1-Z1%)</f>
        <v>370</v>
      </c>
      <c r="F862" s="2">
        <v>1</v>
      </c>
      <c r="G862" s="2"/>
    </row>
    <row r="863" spans="1:26" customHeight="1" ht="18" hidden="true" outlineLevel="3">
      <c r="A863" s="2" t="s">
        <v>1604</v>
      </c>
      <c r="B863" s="3" t="s">
        <v>1605</v>
      </c>
      <c r="C863" s="2"/>
      <c r="D863" s="2" t="s">
        <v>16</v>
      </c>
      <c r="E863" s="4">
        <f>490.00*(1-Z1%)</f>
        <v>490</v>
      </c>
      <c r="F863" s="2">
        <v>1</v>
      </c>
      <c r="G863" s="2"/>
    </row>
    <row r="864" spans="1:26" customHeight="1" ht="18" hidden="true" outlineLevel="3">
      <c r="A864" s="2" t="s">
        <v>1606</v>
      </c>
      <c r="B864" s="3" t="s">
        <v>1607</v>
      </c>
      <c r="C864" s="2"/>
      <c r="D864" s="2" t="s">
        <v>16</v>
      </c>
      <c r="E864" s="4">
        <f>250.00*(1-Z1%)</f>
        <v>250</v>
      </c>
      <c r="F864" s="2">
        <v>2</v>
      </c>
      <c r="G864" s="2"/>
    </row>
    <row r="865" spans="1:26" customHeight="1" ht="18" hidden="true" outlineLevel="3">
      <c r="A865" s="2" t="s">
        <v>1608</v>
      </c>
      <c r="B865" s="3" t="s">
        <v>1609</v>
      </c>
      <c r="C865" s="2"/>
      <c r="D865" s="2" t="s">
        <v>16</v>
      </c>
      <c r="E865" s="4">
        <f>250.00*(1-Z1%)</f>
        <v>250</v>
      </c>
      <c r="F865" s="2">
        <v>1</v>
      </c>
      <c r="G865" s="2"/>
    </row>
    <row r="866" spans="1:26" customHeight="1" ht="18" hidden="true" outlineLevel="3">
      <c r="A866" s="2" t="s">
        <v>1610</v>
      </c>
      <c r="B866" s="3" t="s">
        <v>1611</v>
      </c>
      <c r="C866" s="2"/>
      <c r="D866" s="2" t="s">
        <v>16</v>
      </c>
      <c r="E866" s="4">
        <f>350.00*(1-Z1%)</f>
        <v>350</v>
      </c>
      <c r="F866" s="2">
        <v>1</v>
      </c>
      <c r="G866" s="2"/>
    </row>
    <row r="867" spans="1:26" customHeight="1" ht="18" hidden="true" outlineLevel="3">
      <c r="A867" s="2" t="s">
        <v>1612</v>
      </c>
      <c r="B867" s="3" t="s">
        <v>1613</v>
      </c>
      <c r="C867" s="2"/>
      <c r="D867" s="2" t="s">
        <v>16</v>
      </c>
      <c r="E867" s="4">
        <f>350.00*(1-Z1%)</f>
        <v>350</v>
      </c>
      <c r="F867" s="2">
        <v>1</v>
      </c>
      <c r="G867" s="2"/>
    </row>
    <row r="868" spans="1:26" customHeight="1" ht="18" hidden="true" outlineLevel="3">
      <c r="A868" s="2" t="s">
        <v>1614</v>
      </c>
      <c r="B868" s="3" t="s">
        <v>1615</v>
      </c>
      <c r="C868" s="2"/>
      <c r="D868" s="2" t="s">
        <v>16</v>
      </c>
      <c r="E868" s="4">
        <f>390.00*(1-Z1%)</f>
        <v>390</v>
      </c>
      <c r="F868" s="2">
        <v>1</v>
      </c>
      <c r="G868" s="2"/>
    </row>
    <row r="869" spans="1:26" customHeight="1" ht="18" hidden="true" outlineLevel="3">
      <c r="A869" s="2" t="s">
        <v>1616</v>
      </c>
      <c r="B869" s="3" t="s">
        <v>1617</v>
      </c>
      <c r="C869" s="2"/>
      <c r="D869" s="2" t="s">
        <v>16</v>
      </c>
      <c r="E869" s="4">
        <f>350.00*(1-Z1%)</f>
        <v>350</v>
      </c>
      <c r="F869" s="2">
        <v>1</v>
      </c>
      <c r="G869" s="2"/>
    </row>
    <row r="870" spans="1:26" customHeight="1" ht="18" hidden="true" outlineLevel="3">
      <c r="A870" s="2" t="s">
        <v>1618</v>
      </c>
      <c r="B870" s="3" t="s">
        <v>1619</v>
      </c>
      <c r="C870" s="2"/>
      <c r="D870" s="2" t="s">
        <v>16</v>
      </c>
      <c r="E870" s="4">
        <f>300.00*(1-Z1%)</f>
        <v>300</v>
      </c>
      <c r="F870" s="2">
        <v>1</v>
      </c>
      <c r="G870" s="2"/>
    </row>
    <row r="871" spans="1:26" customHeight="1" ht="18" hidden="true" outlineLevel="3">
      <c r="A871" s="2" t="s">
        <v>1620</v>
      </c>
      <c r="B871" s="3" t="s">
        <v>1621</v>
      </c>
      <c r="C871" s="2"/>
      <c r="D871" s="2" t="s">
        <v>16</v>
      </c>
      <c r="E871" s="4">
        <f>300.00*(1-Z1%)</f>
        <v>300</v>
      </c>
      <c r="F871" s="2">
        <v>1</v>
      </c>
      <c r="G871" s="2"/>
    </row>
    <row r="872" spans="1:26" customHeight="1" ht="18" hidden="true" outlineLevel="3">
      <c r="A872" s="2" t="s">
        <v>1622</v>
      </c>
      <c r="B872" s="3" t="s">
        <v>1623</v>
      </c>
      <c r="C872" s="2"/>
      <c r="D872" s="2" t="s">
        <v>16</v>
      </c>
      <c r="E872" s="4">
        <f>290.00*(1-Z1%)</f>
        <v>290</v>
      </c>
      <c r="F872" s="2">
        <v>1</v>
      </c>
      <c r="G872" s="2"/>
    </row>
    <row r="873" spans="1:26" customHeight="1" ht="18" hidden="true" outlineLevel="3">
      <c r="A873" s="2" t="s">
        <v>1624</v>
      </c>
      <c r="B873" s="3" t="s">
        <v>1625</v>
      </c>
      <c r="C873" s="2"/>
      <c r="D873" s="2" t="s">
        <v>16</v>
      </c>
      <c r="E873" s="4">
        <f>290.00*(1-Z1%)</f>
        <v>290</v>
      </c>
      <c r="F873" s="2">
        <v>1</v>
      </c>
      <c r="G873" s="2"/>
    </row>
    <row r="874" spans="1:26" customHeight="1" ht="18" hidden="true" outlineLevel="3">
      <c r="A874" s="2" t="s">
        <v>1626</v>
      </c>
      <c r="B874" s="3" t="s">
        <v>1627</v>
      </c>
      <c r="C874" s="2"/>
      <c r="D874" s="2" t="s">
        <v>16</v>
      </c>
      <c r="E874" s="4">
        <f>250.00*(1-Z1%)</f>
        <v>250</v>
      </c>
      <c r="F874" s="2">
        <v>1</v>
      </c>
      <c r="G874" s="2"/>
    </row>
    <row r="875" spans="1:26" customHeight="1" ht="18" hidden="true" outlineLevel="3">
      <c r="A875" s="2" t="s">
        <v>1628</v>
      </c>
      <c r="B875" s="3" t="s">
        <v>1629</v>
      </c>
      <c r="C875" s="2"/>
      <c r="D875" s="2" t="s">
        <v>16</v>
      </c>
      <c r="E875" s="4">
        <f>290.00*(1-Z1%)</f>
        <v>290</v>
      </c>
      <c r="F875" s="2">
        <v>1</v>
      </c>
      <c r="G875" s="2"/>
    </row>
    <row r="876" spans="1:26" customHeight="1" ht="18" hidden="true" outlineLevel="3">
      <c r="A876" s="2" t="s">
        <v>1630</v>
      </c>
      <c r="B876" s="3" t="s">
        <v>1631</v>
      </c>
      <c r="C876" s="2"/>
      <c r="D876" s="2" t="s">
        <v>16</v>
      </c>
      <c r="E876" s="4">
        <f>290.00*(1-Z1%)</f>
        <v>290</v>
      </c>
      <c r="F876" s="2">
        <v>1</v>
      </c>
      <c r="G876" s="2"/>
    </row>
    <row r="877" spans="1:26" customHeight="1" ht="35" hidden="true" outlineLevel="2">
      <c r="A877" s="5" t="s">
        <v>1632</v>
      </c>
      <c r="B877" s="5"/>
      <c r="C877" s="5"/>
      <c r="D877" s="5"/>
      <c r="E877" s="5"/>
      <c r="F877" s="5"/>
      <c r="G877" s="5"/>
    </row>
    <row r="878" spans="1:26" customHeight="1" ht="18" hidden="true" outlineLevel="2">
      <c r="A878" s="2" t="s">
        <v>1633</v>
      </c>
      <c r="B878" s="3" t="s">
        <v>1634</v>
      </c>
      <c r="C878" s="2"/>
      <c r="D878" s="2" t="s">
        <v>16</v>
      </c>
      <c r="E878" s="4">
        <f>100.00*(1-Z1%)</f>
        <v>100</v>
      </c>
      <c r="F878" s="2">
        <v>1</v>
      </c>
      <c r="G878" s="2"/>
    </row>
    <row r="879" spans="1:26" customHeight="1" ht="18" hidden="true" outlineLevel="2">
      <c r="A879" s="2" t="s">
        <v>1635</v>
      </c>
      <c r="B879" s="3" t="s">
        <v>1636</v>
      </c>
      <c r="C879" s="2"/>
      <c r="D879" s="2" t="s">
        <v>16</v>
      </c>
      <c r="E879" s="4">
        <f>100.00*(1-Z1%)</f>
        <v>100</v>
      </c>
      <c r="F879" s="2">
        <v>2</v>
      </c>
      <c r="G879" s="2"/>
    </row>
    <row r="880" spans="1:26" customHeight="1" ht="18" hidden="true" outlineLevel="2">
      <c r="A880" s="2" t="s">
        <v>1637</v>
      </c>
      <c r="B880" s="3" t="s">
        <v>1638</v>
      </c>
      <c r="C880" s="2"/>
      <c r="D880" s="2" t="s">
        <v>16</v>
      </c>
      <c r="E880" s="4">
        <f>100.00*(1-Z1%)</f>
        <v>100</v>
      </c>
      <c r="F880" s="2">
        <v>2</v>
      </c>
      <c r="G880" s="2"/>
    </row>
    <row r="881" spans="1:26" customHeight="1" ht="36" hidden="true" outlineLevel="2">
      <c r="A881" s="2" t="s">
        <v>1639</v>
      </c>
      <c r="B881" s="3" t="s">
        <v>1640</v>
      </c>
      <c r="C881" s="2"/>
      <c r="D881" s="2" t="s">
        <v>16</v>
      </c>
      <c r="E881" s="4">
        <f>100.00*(1-Z1%)</f>
        <v>100</v>
      </c>
      <c r="F881" s="2">
        <v>1</v>
      </c>
      <c r="G881" s="2"/>
    </row>
    <row r="882" spans="1:26" customHeight="1" ht="36" hidden="true" outlineLevel="2">
      <c r="A882" s="2" t="s">
        <v>1641</v>
      </c>
      <c r="B882" s="3" t="s">
        <v>1642</v>
      </c>
      <c r="C882" s="2"/>
      <c r="D882" s="2" t="s">
        <v>16</v>
      </c>
      <c r="E882" s="4">
        <f>150.00*(1-Z1%)</f>
        <v>150</v>
      </c>
      <c r="F882" s="2">
        <v>1</v>
      </c>
      <c r="G882" s="2"/>
    </row>
    <row r="883" spans="1:26" customHeight="1" ht="35">
      <c r="A883" s="1" t="s">
        <v>1643</v>
      </c>
      <c r="B883" s="1"/>
      <c r="C883" s="1"/>
      <c r="D883" s="1"/>
      <c r="E883" s="1"/>
      <c r="F883" s="1"/>
      <c r="G883" s="1"/>
    </row>
    <row r="884" spans="1:26" customHeight="1" ht="35" hidden="true" outlineLevel="2">
      <c r="A884" s="5" t="s">
        <v>1644</v>
      </c>
      <c r="B884" s="5"/>
      <c r="C884" s="5"/>
      <c r="D884" s="5"/>
      <c r="E884" s="5"/>
      <c r="F884" s="5"/>
      <c r="G884" s="5"/>
    </row>
    <row r="885" spans="1:26" customHeight="1" ht="35" hidden="true" outlineLevel="3">
      <c r="A885" s="5" t="s">
        <v>1645</v>
      </c>
      <c r="B885" s="5"/>
      <c r="C885" s="5"/>
      <c r="D885" s="5"/>
      <c r="E885" s="5"/>
      <c r="F885" s="5"/>
      <c r="G885" s="5"/>
    </row>
    <row r="886" spans="1:26" customHeight="1" ht="36" hidden="true" outlineLevel="3">
      <c r="A886" s="2" t="s">
        <v>1646</v>
      </c>
      <c r="B886" s="3" t="s">
        <v>1647</v>
      </c>
      <c r="C886" s="2"/>
      <c r="D886" s="2" t="s">
        <v>16</v>
      </c>
      <c r="E886" s="4">
        <f>300.00*(1-Z1%)</f>
        <v>300</v>
      </c>
      <c r="F886" s="2">
        <v>1</v>
      </c>
      <c r="G886" s="2"/>
    </row>
    <row r="887" spans="1:26" customHeight="1" ht="18" hidden="true" outlineLevel="3">
      <c r="A887" s="2" t="s">
        <v>1648</v>
      </c>
      <c r="B887" s="3" t="s">
        <v>1649</v>
      </c>
      <c r="C887" s="2"/>
      <c r="D887" s="2" t="s">
        <v>16</v>
      </c>
      <c r="E887" s="4">
        <f>250.00*(1-Z1%)</f>
        <v>250</v>
      </c>
      <c r="F887" s="2">
        <v>2</v>
      </c>
      <c r="G887" s="2"/>
    </row>
    <row r="888" spans="1:26" customHeight="1" ht="18" hidden="true" outlineLevel="3">
      <c r="A888" s="2" t="s">
        <v>1650</v>
      </c>
      <c r="B888" s="3" t="s">
        <v>1651</v>
      </c>
      <c r="C888" s="2"/>
      <c r="D888" s="2" t="s">
        <v>16</v>
      </c>
      <c r="E888" s="4">
        <f>250.00*(1-Z1%)</f>
        <v>250</v>
      </c>
      <c r="F888" s="2">
        <v>3</v>
      </c>
      <c r="G888" s="2"/>
    </row>
    <row r="889" spans="1:26" customHeight="1" ht="18" hidden="true" outlineLevel="3">
      <c r="A889" s="2" t="s">
        <v>1652</v>
      </c>
      <c r="B889" s="3" t="s">
        <v>1653</v>
      </c>
      <c r="C889" s="2"/>
      <c r="D889" s="2" t="s">
        <v>16</v>
      </c>
      <c r="E889" s="4">
        <f>300.00*(1-Z1%)</f>
        <v>300</v>
      </c>
      <c r="F889" s="2">
        <v>1</v>
      </c>
      <c r="G889" s="2"/>
    </row>
    <row r="890" spans="1:26" customHeight="1" ht="18" hidden="true" outlineLevel="3">
      <c r="A890" s="2" t="s">
        <v>1654</v>
      </c>
      <c r="B890" s="3" t="s">
        <v>1655</v>
      </c>
      <c r="C890" s="2"/>
      <c r="D890" s="2" t="s">
        <v>16</v>
      </c>
      <c r="E890" s="4">
        <f>300.00*(1-Z1%)</f>
        <v>300</v>
      </c>
      <c r="F890" s="2">
        <v>2</v>
      </c>
      <c r="G890" s="2"/>
    </row>
    <row r="891" spans="1:26" customHeight="1" ht="18" hidden="true" outlineLevel="3">
      <c r="A891" s="2" t="s">
        <v>1656</v>
      </c>
      <c r="B891" s="3" t="s">
        <v>1657</v>
      </c>
      <c r="C891" s="2"/>
      <c r="D891" s="2" t="s">
        <v>16</v>
      </c>
      <c r="E891" s="4">
        <f>350.00*(1-Z1%)</f>
        <v>350</v>
      </c>
      <c r="F891" s="2">
        <v>1</v>
      </c>
      <c r="G891" s="2"/>
    </row>
    <row r="892" spans="1:26" customHeight="1" ht="18" hidden="true" outlineLevel="3">
      <c r="A892" s="2" t="s">
        <v>1658</v>
      </c>
      <c r="B892" s="3" t="s">
        <v>1659</v>
      </c>
      <c r="C892" s="2"/>
      <c r="D892" s="2" t="s">
        <v>16</v>
      </c>
      <c r="E892" s="4">
        <f>250.00*(1-Z1%)</f>
        <v>250</v>
      </c>
      <c r="F892" s="2">
        <v>2</v>
      </c>
      <c r="G892" s="2"/>
    </row>
    <row r="893" spans="1:26" customHeight="1" ht="36" hidden="true" outlineLevel="3">
      <c r="A893" s="2" t="s">
        <v>1660</v>
      </c>
      <c r="B893" s="3" t="s">
        <v>1661</v>
      </c>
      <c r="C893" s="2"/>
      <c r="D893" s="2" t="s">
        <v>16</v>
      </c>
      <c r="E893" s="4">
        <f>300.00*(1-Z1%)</f>
        <v>300</v>
      </c>
      <c r="F893" s="2">
        <v>1</v>
      </c>
      <c r="G893" s="2"/>
    </row>
    <row r="894" spans="1:26" customHeight="1" ht="18" hidden="true" outlineLevel="3">
      <c r="A894" s="2" t="s">
        <v>1662</v>
      </c>
      <c r="B894" s="3" t="s">
        <v>1663</v>
      </c>
      <c r="C894" s="2"/>
      <c r="D894" s="2" t="s">
        <v>16</v>
      </c>
      <c r="E894" s="4">
        <f>250.00*(1-Z1%)</f>
        <v>250</v>
      </c>
      <c r="F894" s="2">
        <v>3</v>
      </c>
      <c r="G894" s="2"/>
    </row>
    <row r="895" spans="1:26" customHeight="1" ht="18" hidden="true" outlineLevel="3">
      <c r="A895" s="2" t="s">
        <v>1664</v>
      </c>
      <c r="B895" s="3" t="s">
        <v>1665</v>
      </c>
      <c r="C895" s="2"/>
      <c r="D895" s="2" t="s">
        <v>16</v>
      </c>
      <c r="E895" s="4">
        <f>250.00*(1-Z1%)</f>
        <v>250</v>
      </c>
      <c r="F895" s="2">
        <v>1</v>
      </c>
      <c r="G895" s="2"/>
    </row>
    <row r="896" spans="1:26" customHeight="1" ht="36" hidden="true" outlineLevel="3">
      <c r="A896" s="2" t="s">
        <v>1666</v>
      </c>
      <c r="B896" s="3" t="s">
        <v>1667</v>
      </c>
      <c r="C896" s="2"/>
      <c r="D896" s="2" t="s">
        <v>16</v>
      </c>
      <c r="E896" s="4">
        <f>300.00*(1-Z1%)</f>
        <v>300</v>
      </c>
      <c r="F896" s="2">
        <v>2</v>
      </c>
      <c r="G896" s="2"/>
    </row>
    <row r="897" spans="1:26" customHeight="1" ht="18" hidden="true" outlineLevel="3">
      <c r="A897" s="2" t="s">
        <v>1668</v>
      </c>
      <c r="B897" s="3" t="s">
        <v>1669</v>
      </c>
      <c r="C897" s="2"/>
      <c r="D897" s="2" t="s">
        <v>16</v>
      </c>
      <c r="E897" s="4">
        <f>300.00*(1-Z1%)</f>
        <v>300</v>
      </c>
      <c r="F897" s="2">
        <v>3</v>
      </c>
      <c r="G897" s="2"/>
    </row>
    <row r="898" spans="1:26" customHeight="1" ht="18" hidden="true" outlineLevel="3">
      <c r="A898" s="2" t="s">
        <v>1670</v>
      </c>
      <c r="B898" s="3" t="s">
        <v>1671</v>
      </c>
      <c r="C898" s="2"/>
      <c r="D898" s="2" t="s">
        <v>16</v>
      </c>
      <c r="E898" s="4">
        <f>250.00*(1-Z1%)</f>
        <v>250</v>
      </c>
      <c r="F898" s="2">
        <v>2</v>
      </c>
      <c r="G898" s="2"/>
    </row>
    <row r="899" spans="1:26" customHeight="1" ht="18" hidden="true" outlineLevel="3">
      <c r="A899" s="2" t="s">
        <v>1672</v>
      </c>
      <c r="B899" s="3" t="s">
        <v>1673</v>
      </c>
      <c r="C899" s="2"/>
      <c r="D899" s="2" t="s">
        <v>16</v>
      </c>
      <c r="E899" s="4">
        <f>200.00*(1-Z1%)</f>
        <v>200</v>
      </c>
      <c r="F899" s="2">
        <v>3</v>
      </c>
      <c r="G899" s="2"/>
    </row>
    <row r="900" spans="1:26" customHeight="1" ht="18" hidden="true" outlineLevel="3">
      <c r="A900" s="2" t="s">
        <v>1674</v>
      </c>
      <c r="B900" s="3" t="s">
        <v>1675</v>
      </c>
      <c r="C900" s="2"/>
      <c r="D900" s="2" t="s">
        <v>16</v>
      </c>
      <c r="E900" s="4">
        <f>250.00*(1-Z1%)</f>
        <v>250</v>
      </c>
      <c r="F900" s="2">
        <v>2</v>
      </c>
      <c r="G900" s="2"/>
    </row>
    <row r="901" spans="1:26" customHeight="1" ht="18" hidden="true" outlineLevel="3">
      <c r="A901" s="2" t="s">
        <v>1676</v>
      </c>
      <c r="B901" s="3" t="s">
        <v>1677</v>
      </c>
      <c r="C901" s="2"/>
      <c r="D901" s="2" t="s">
        <v>16</v>
      </c>
      <c r="E901" s="4">
        <f>250.00*(1-Z1%)</f>
        <v>250</v>
      </c>
      <c r="F901" s="2">
        <v>1</v>
      </c>
      <c r="G901" s="2"/>
    </row>
    <row r="902" spans="1:26" customHeight="1" ht="35" hidden="true" outlineLevel="3">
      <c r="A902" s="5" t="s">
        <v>1678</v>
      </c>
      <c r="B902" s="5"/>
      <c r="C902" s="5"/>
      <c r="D902" s="5"/>
      <c r="E902" s="5"/>
      <c r="F902" s="5"/>
      <c r="G902" s="5"/>
    </row>
    <row r="903" spans="1:26" customHeight="1" ht="35" hidden="true" outlineLevel="4">
      <c r="A903" s="5" t="s">
        <v>1679</v>
      </c>
      <c r="B903" s="5"/>
      <c r="C903" s="5"/>
      <c r="D903" s="5"/>
      <c r="E903" s="5"/>
      <c r="F903" s="5"/>
      <c r="G903" s="5"/>
    </row>
    <row r="904" spans="1:26" customHeight="1" ht="18" hidden="true" outlineLevel="4">
      <c r="A904" s="2" t="s">
        <v>1680</v>
      </c>
      <c r="B904" s="3" t="s">
        <v>1681</v>
      </c>
      <c r="C904" s="2"/>
      <c r="D904" s="2" t="s">
        <v>16</v>
      </c>
      <c r="E904" s="4">
        <f>250.00*(1-Z1%)</f>
        <v>250</v>
      </c>
      <c r="F904" s="2">
        <v>1</v>
      </c>
      <c r="G904" s="2"/>
    </row>
    <row r="905" spans="1:26" customHeight="1" ht="18" hidden="true" outlineLevel="4">
      <c r="A905" s="2" t="s">
        <v>1682</v>
      </c>
      <c r="B905" s="3" t="s">
        <v>1683</v>
      </c>
      <c r="C905" s="2"/>
      <c r="D905" s="2" t="s">
        <v>16</v>
      </c>
      <c r="E905" s="4">
        <f>200.00*(1-Z1%)</f>
        <v>200</v>
      </c>
      <c r="F905" s="2">
        <v>4</v>
      </c>
      <c r="G905" s="2"/>
    </row>
    <row r="906" spans="1:26" customHeight="1" ht="18" hidden="true" outlineLevel="4">
      <c r="A906" s="2" t="s">
        <v>1684</v>
      </c>
      <c r="B906" s="3" t="s">
        <v>1685</v>
      </c>
      <c r="C906" s="2"/>
      <c r="D906" s="2" t="s">
        <v>16</v>
      </c>
      <c r="E906" s="4">
        <f>200.00*(1-Z1%)</f>
        <v>200</v>
      </c>
      <c r="F906" s="2">
        <v>2</v>
      </c>
      <c r="G906" s="2"/>
    </row>
    <row r="907" spans="1:26" customHeight="1" ht="18" hidden="true" outlineLevel="4">
      <c r="A907" s="2" t="s">
        <v>1686</v>
      </c>
      <c r="B907" s="3" t="s">
        <v>1687</v>
      </c>
      <c r="C907" s="2"/>
      <c r="D907" s="2" t="s">
        <v>16</v>
      </c>
      <c r="E907" s="4">
        <f>250.00*(1-Z1%)</f>
        <v>250</v>
      </c>
      <c r="F907" s="2">
        <v>2</v>
      </c>
      <c r="G907" s="2"/>
    </row>
    <row r="908" spans="1:26" customHeight="1" ht="18" hidden="true" outlineLevel="4">
      <c r="A908" s="2" t="s">
        <v>1688</v>
      </c>
      <c r="B908" s="3" t="s">
        <v>1689</v>
      </c>
      <c r="C908" s="2"/>
      <c r="D908" s="2" t="s">
        <v>16</v>
      </c>
      <c r="E908" s="4">
        <f>200.00*(1-Z1%)</f>
        <v>200</v>
      </c>
      <c r="F908" s="2">
        <v>3</v>
      </c>
      <c r="G908" s="2"/>
    </row>
    <row r="909" spans="1:26" customHeight="1" ht="36" hidden="true" outlineLevel="4">
      <c r="A909" s="2" t="s">
        <v>1690</v>
      </c>
      <c r="B909" s="3" t="s">
        <v>1691</v>
      </c>
      <c r="C909" s="2"/>
      <c r="D909" s="2" t="s">
        <v>16</v>
      </c>
      <c r="E909" s="4">
        <f>250.00*(1-Z1%)</f>
        <v>250</v>
      </c>
      <c r="F909" s="2">
        <v>1</v>
      </c>
      <c r="G909" s="2"/>
    </row>
    <row r="910" spans="1:26" customHeight="1" ht="36" hidden="true" outlineLevel="4">
      <c r="A910" s="2" t="s">
        <v>1692</v>
      </c>
      <c r="B910" s="3" t="s">
        <v>1693</v>
      </c>
      <c r="C910" s="2"/>
      <c r="D910" s="2" t="s">
        <v>16</v>
      </c>
      <c r="E910" s="4">
        <f>250.00*(1-Z1%)</f>
        <v>250</v>
      </c>
      <c r="F910" s="2">
        <v>2</v>
      </c>
      <c r="G910" s="2"/>
    </row>
    <row r="911" spans="1:26" customHeight="1" ht="18" hidden="true" outlineLevel="4">
      <c r="A911" s="2" t="s">
        <v>1694</v>
      </c>
      <c r="B911" s="3" t="s">
        <v>1695</v>
      </c>
      <c r="C911" s="2"/>
      <c r="D911" s="2" t="s">
        <v>16</v>
      </c>
      <c r="E911" s="4">
        <f>300.00*(1-Z1%)</f>
        <v>300</v>
      </c>
      <c r="F911" s="2">
        <v>2</v>
      </c>
      <c r="G911" s="2"/>
    </row>
    <row r="912" spans="1:26" customHeight="1" ht="18" hidden="true" outlineLevel="4">
      <c r="A912" s="2" t="s">
        <v>1696</v>
      </c>
      <c r="B912" s="3" t="s">
        <v>1697</v>
      </c>
      <c r="C912" s="2"/>
      <c r="D912" s="2" t="s">
        <v>16</v>
      </c>
      <c r="E912" s="4">
        <f>250.00*(1-Z1%)</f>
        <v>250</v>
      </c>
      <c r="F912" s="2">
        <v>2</v>
      </c>
      <c r="G912" s="2"/>
    </row>
    <row r="913" spans="1:26" customHeight="1" ht="18" hidden="true" outlineLevel="4">
      <c r="A913" s="2" t="s">
        <v>1698</v>
      </c>
      <c r="B913" s="3" t="s">
        <v>1699</v>
      </c>
      <c r="C913" s="2"/>
      <c r="D913" s="2" t="s">
        <v>16</v>
      </c>
      <c r="E913" s="4">
        <f>250.00*(1-Z1%)</f>
        <v>250</v>
      </c>
      <c r="F913" s="2">
        <v>2</v>
      </c>
      <c r="G913" s="2"/>
    </row>
    <row r="914" spans="1:26" customHeight="1" ht="18" hidden="true" outlineLevel="4">
      <c r="A914" s="2" t="s">
        <v>1700</v>
      </c>
      <c r="B914" s="3" t="s">
        <v>1701</v>
      </c>
      <c r="C914" s="2"/>
      <c r="D914" s="2" t="s">
        <v>16</v>
      </c>
      <c r="E914" s="4">
        <f>300.00*(1-Z1%)</f>
        <v>300</v>
      </c>
      <c r="F914" s="2">
        <v>3</v>
      </c>
      <c r="G914" s="2"/>
    </row>
    <row r="915" spans="1:26" customHeight="1" ht="18" hidden="true" outlineLevel="4">
      <c r="A915" s="2" t="s">
        <v>1702</v>
      </c>
      <c r="B915" s="3" t="s">
        <v>1703</v>
      </c>
      <c r="C915" s="2"/>
      <c r="D915" s="2" t="s">
        <v>16</v>
      </c>
      <c r="E915" s="4">
        <f>250.00*(1-Z1%)</f>
        <v>250</v>
      </c>
      <c r="F915" s="2">
        <v>1</v>
      </c>
      <c r="G915" s="2"/>
    </row>
    <row r="916" spans="1:26" customHeight="1" ht="18" hidden="true" outlineLevel="4">
      <c r="A916" s="2" t="s">
        <v>1704</v>
      </c>
      <c r="B916" s="3" t="s">
        <v>1705</v>
      </c>
      <c r="C916" s="2"/>
      <c r="D916" s="2" t="s">
        <v>16</v>
      </c>
      <c r="E916" s="4">
        <f>250.00*(1-Z1%)</f>
        <v>250</v>
      </c>
      <c r="F916" s="2">
        <v>2</v>
      </c>
      <c r="G916" s="2"/>
    </row>
    <row r="917" spans="1:26" customHeight="1" ht="18" hidden="true" outlineLevel="4">
      <c r="A917" s="2" t="s">
        <v>1706</v>
      </c>
      <c r="B917" s="3" t="s">
        <v>1707</v>
      </c>
      <c r="C917" s="2"/>
      <c r="D917" s="2" t="s">
        <v>16</v>
      </c>
      <c r="E917" s="4">
        <f>250.00*(1-Z1%)</f>
        <v>250</v>
      </c>
      <c r="F917" s="2">
        <v>4</v>
      </c>
      <c r="G917" s="2"/>
    </row>
    <row r="918" spans="1:26" customHeight="1" ht="18" hidden="true" outlineLevel="4">
      <c r="A918" s="2" t="s">
        <v>1708</v>
      </c>
      <c r="B918" s="3" t="s">
        <v>1709</v>
      </c>
      <c r="C918" s="2"/>
      <c r="D918" s="2" t="s">
        <v>16</v>
      </c>
      <c r="E918" s="4">
        <f>300.00*(1-Z1%)</f>
        <v>300</v>
      </c>
      <c r="F918" s="2">
        <v>2</v>
      </c>
      <c r="G918" s="2"/>
    </row>
    <row r="919" spans="1:26" customHeight="1" ht="18" hidden="true" outlineLevel="4">
      <c r="A919" s="2" t="s">
        <v>1710</v>
      </c>
      <c r="B919" s="3" t="s">
        <v>1711</v>
      </c>
      <c r="C919" s="2"/>
      <c r="D919" s="2" t="s">
        <v>16</v>
      </c>
      <c r="E919" s="4">
        <f>300.00*(1-Z1%)</f>
        <v>300</v>
      </c>
      <c r="F919" s="2">
        <v>1</v>
      </c>
      <c r="G919" s="2"/>
    </row>
    <row r="920" spans="1:26" customHeight="1" ht="18" hidden="true" outlineLevel="4">
      <c r="A920" s="2" t="s">
        <v>1712</v>
      </c>
      <c r="B920" s="3" t="s">
        <v>1713</v>
      </c>
      <c r="C920" s="2"/>
      <c r="D920" s="2" t="s">
        <v>16</v>
      </c>
      <c r="E920" s="4">
        <f>480.00*(1-Z1%)</f>
        <v>480</v>
      </c>
      <c r="F920" s="2">
        <v>2</v>
      </c>
      <c r="G920" s="2"/>
    </row>
    <row r="921" spans="1:26" customHeight="1" ht="18" hidden="true" outlineLevel="4">
      <c r="A921" s="2" t="s">
        <v>1714</v>
      </c>
      <c r="B921" s="3" t="s">
        <v>1715</v>
      </c>
      <c r="C921" s="2"/>
      <c r="D921" s="2" t="s">
        <v>16</v>
      </c>
      <c r="E921" s="4">
        <f>350.00*(1-Z1%)</f>
        <v>350</v>
      </c>
      <c r="F921" s="2">
        <v>2</v>
      </c>
      <c r="G921" s="2"/>
    </row>
    <row r="922" spans="1:26" customHeight="1" ht="18" hidden="true" outlineLevel="4">
      <c r="A922" s="2" t="s">
        <v>1716</v>
      </c>
      <c r="B922" s="3" t="s">
        <v>1717</v>
      </c>
      <c r="C922" s="2"/>
      <c r="D922" s="2" t="s">
        <v>16</v>
      </c>
      <c r="E922" s="4">
        <f>250.00*(1-Z1%)</f>
        <v>250</v>
      </c>
      <c r="F922" s="2">
        <v>3</v>
      </c>
      <c r="G922" s="2"/>
    </row>
    <row r="923" spans="1:26" customHeight="1" ht="18" hidden="true" outlineLevel="4">
      <c r="A923" s="2" t="s">
        <v>1718</v>
      </c>
      <c r="B923" s="3" t="s">
        <v>1719</v>
      </c>
      <c r="C923" s="2"/>
      <c r="D923" s="2" t="s">
        <v>16</v>
      </c>
      <c r="E923" s="4">
        <f>300.00*(1-Z1%)</f>
        <v>300</v>
      </c>
      <c r="F923" s="2">
        <v>3</v>
      </c>
      <c r="G923" s="2"/>
    </row>
    <row r="924" spans="1:26" customHeight="1" ht="18" hidden="true" outlineLevel="4">
      <c r="A924" s="2" t="s">
        <v>1720</v>
      </c>
      <c r="B924" s="3" t="s">
        <v>1721</v>
      </c>
      <c r="C924" s="2"/>
      <c r="D924" s="2" t="s">
        <v>16</v>
      </c>
      <c r="E924" s="4">
        <f>300.00*(1-Z1%)</f>
        <v>300</v>
      </c>
      <c r="F924" s="2">
        <v>2</v>
      </c>
      <c r="G924" s="2"/>
    </row>
    <row r="925" spans="1:26" customHeight="1" ht="18" hidden="true" outlineLevel="4">
      <c r="A925" s="2" t="s">
        <v>1722</v>
      </c>
      <c r="B925" s="3" t="s">
        <v>1723</v>
      </c>
      <c r="C925" s="2"/>
      <c r="D925" s="2" t="s">
        <v>16</v>
      </c>
      <c r="E925" s="4">
        <f>300.00*(1-Z1%)</f>
        <v>300</v>
      </c>
      <c r="F925" s="2">
        <v>2</v>
      </c>
      <c r="G925" s="2"/>
    </row>
    <row r="926" spans="1:26" customHeight="1" ht="18" hidden="true" outlineLevel="4">
      <c r="A926" s="2" t="s">
        <v>1724</v>
      </c>
      <c r="B926" s="3" t="s">
        <v>1725</v>
      </c>
      <c r="C926" s="2"/>
      <c r="D926" s="2" t="s">
        <v>16</v>
      </c>
      <c r="E926" s="4">
        <f>300.00*(1-Z1%)</f>
        <v>300</v>
      </c>
      <c r="F926" s="2">
        <v>2</v>
      </c>
      <c r="G926" s="2"/>
    </row>
    <row r="927" spans="1:26" customHeight="1" ht="18" hidden="true" outlineLevel="4">
      <c r="A927" s="2" t="s">
        <v>1726</v>
      </c>
      <c r="B927" s="3" t="s">
        <v>1727</v>
      </c>
      <c r="C927" s="2"/>
      <c r="D927" s="2" t="s">
        <v>16</v>
      </c>
      <c r="E927" s="4">
        <f>250.00*(1-Z1%)</f>
        <v>250</v>
      </c>
      <c r="F927" s="2">
        <v>3</v>
      </c>
      <c r="G927" s="2"/>
    </row>
    <row r="928" spans="1:26" customHeight="1" ht="36" hidden="true" outlineLevel="4">
      <c r="A928" s="2" t="s">
        <v>1728</v>
      </c>
      <c r="B928" s="3" t="s">
        <v>1729</v>
      </c>
      <c r="C928" s="2"/>
      <c r="D928" s="2" t="s">
        <v>16</v>
      </c>
      <c r="E928" s="4">
        <f>250.00*(1-Z1%)</f>
        <v>250</v>
      </c>
      <c r="F928" s="2">
        <v>4</v>
      </c>
      <c r="G928" s="2"/>
    </row>
    <row r="929" spans="1:26" customHeight="1" ht="18" hidden="true" outlineLevel="4">
      <c r="A929" s="2" t="s">
        <v>1730</v>
      </c>
      <c r="B929" s="3" t="s">
        <v>1731</v>
      </c>
      <c r="C929" s="2"/>
      <c r="D929" s="2" t="s">
        <v>16</v>
      </c>
      <c r="E929" s="4">
        <f>300.00*(1-Z1%)</f>
        <v>300</v>
      </c>
      <c r="F929" s="2">
        <v>3</v>
      </c>
      <c r="G929" s="2"/>
    </row>
    <row r="930" spans="1:26" customHeight="1" ht="18" hidden="true" outlineLevel="4">
      <c r="A930" s="2" t="s">
        <v>1732</v>
      </c>
      <c r="B930" s="3" t="s">
        <v>1733</v>
      </c>
      <c r="C930" s="2"/>
      <c r="D930" s="2" t="s">
        <v>16</v>
      </c>
      <c r="E930" s="4">
        <f>250.00*(1-Z1%)</f>
        <v>250</v>
      </c>
      <c r="F930" s="2">
        <v>1</v>
      </c>
      <c r="G930" s="2"/>
    </row>
    <row r="931" spans="1:26" customHeight="1" ht="18" hidden="true" outlineLevel="4">
      <c r="A931" s="2" t="s">
        <v>1734</v>
      </c>
      <c r="B931" s="3" t="s">
        <v>1735</v>
      </c>
      <c r="C931" s="2"/>
      <c r="D931" s="2" t="s">
        <v>16</v>
      </c>
      <c r="E931" s="4">
        <f>200.00*(1-Z1%)</f>
        <v>200</v>
      </c>
      <c r="F931" s="2">
        <v>2</v>
      </c>
      <c r="G931" s="2"/>
    </row>
    <row r="932" spans="1:26" customHeight="1" ht="18" hidden="true" outlineLevel="4">
      <c r="A932" s="2" t="s">
        <v>1736</v>
      </c>
      <c r="B932" s="3" t="s">
        <v>1737</v>
      </c>
      <c r="C932" s="2"/>
      <c r="D932" s="2" t="s">
        <v>16</v>
      </c>
      <c r="E932" s="4">
        <f>200.00*(1-Z1%)</f>
        <v>200</v>
      </c>
      <c r="F932" s="2">
        <v>2</v>
      </c>
      <c r="G932" s="2"/>
    </row>
    <row r="933" spans="1:26" customHeight="1" ht="18" hidden="true" outlineLevel="4">
      <c r="A933" s="2" t="s">
        <v>1738</v>
      </c>
      <c r="B933" s="3" t="s">
        <v>1739</v>
      </c>
      <c r="C933" s="2"/>
      <c r="D933" s="2" t="s">
        <v>16</v>
      </c>
      <c r="E933" s="4">
        <f>250.00*(1-Z1%)</f>
        <v>250</v>
      </c>
      <c r="F933" s="2">
        <v>2</v>
      </c>
      <c r="G933" s="2"/>
    </row>
    <row r="934" spans="1:26" customHeight="1" ht="18" hidden="true" outlineLevel="4">
      <c r="A934" s="2" t="s">
        <v>1740</v>
      </c>
      <c r="B934" s="3" t="s">
        <v>1741</v>
      </c>
      <c r="C934" s="2"/>
      <c r="D934" s="2" t="s">
        <v>16</v>
      </c>
      <c r="E934" s="4">
        <f>50.00*(1-Z1%)</f>
        <v>50</v>
      </c>
      <c r="F934" s="2">
        <v>5</v>
      </c>
      <c r="G934" s="2"/>
    </row>
    <row r="935" spans="1:26" customHeight="1" ht="35" hidden="true" outlineLevel="4">
      <c r="A935" s="5" t="s">
        <v>1742</v>
      </c>
      <c r="B935" s="5"/>
      <c r="C935" s="5"/>
      <c r="D935" s="5"/>
      <c r="E935" s="5"/>
      <c r="F935" s="5"/>
      <c r="G935" s="5"/>
    </row>
    <row r="936" spans="1:26" customHeight="1" ht="18" hidden="true" outlineLevel="4">
      <c r="A936" s="2" t="s">
        <v>1743</v>
      </c>
      <c r="B936" s="3" t="s">
        <v>1744</v>
      </c>
      <c r="C936" s="2"/>
      <c r="D936" s="2" t="s">
        <v>16</v>
      </c>
      <c r="E936" s="4">
        <f>300.00*(1-Z1%)</f>
        <v>300</v>
      </c>
      <c r="F936" s="2">
        <v>1</v>
      </c>
      <c r="G936" s="2"/>
    </row>
    <row r="937" spans="1:26" customHeight="1" ht="18" hidden="true" outlineLevel="4">
      <c r="A937" s="2" t="s">
        <v>1745</v>
      </c>
      <c r="B937" s="3" t="s">
        <v>1746</v>
      </c>
      <c r="C937" s="2"/>
      <c r="D937" s="2" t="s">
        <v>16</v>
      </c>
      <c r="E937" s="4">
        <f>150.00*(1-Z1%)</f>
        <v>150</v>
      </c>
      <c r="F937" s="2">
        <v>1</v>
      </c>
      <c r="G937" s="2"/>
    </row>
    <row r="938" spans="1:26" customHeight="1" ht="18" hidden="true" outlineLevel="4">
      <c r="A938" s="2" t="s">
        <v>1747</v>
      </c>
      <c r="B938" s="3" t="s">
        <v>1748</v>
      </c>
      <c r="C938" s="2"/>
      <c r="D938" s="2" t="s">
        <v>16</v>
      </c>
      <c r="E938" s="4">
        <f>100.00*(1-Z1%)</f>
        <v>100</v>
      </c>
      <c r="F938" s="2">
        <v>2</v>
      </c>
      <c r="G938" s="2"/>
    </row>
    <row r="939" spans="1:26" customHeight="1" ht="35" hidden="true" outlineLevel="3">
      <c r="A939" s="5" t="s">
        <v>1749</v>
      </c>
      <c r="B939" s="5"/>
      <c r="C939" s="5"/>
      <c r="D939" s="5"/>
      <c r="E939" s="5"/>
      <c r="F939" s="5"/>
      <c r="G939" s="5"/>
    </row>
    <row r="940" spans="1:26" customHeight="1" ht="18" hidden="true" outlineLevel="3">
      <c r="A940" s="2" t="s">
        <v>1750</v>
      </c>
      <c r="B940" s="3" t="s">
        <v>1751</v>
      </c>
      <c r="C940" s="2"/>
      <c r="D940" s="2" t="s">
        <v>16</v>
      </c>
      <c r="E940" s="4">
        <f>350.00*(1-Z1%)</f>
        <v>350</v>
      </c>
      <c r="F940" s="2">
        <v>2</v>
      </c>
      <c r="G940" s="2"/>
    </row>
    <row r="941" spans="1:26" customHeight="1" ht="18" hidden="true" outlineLevel="3">
      <c r="A941" s="2" t="s">
        <v>1752</v>
      </c>
      <c r="B941" s="3" t="s">
        <v>1753</v>
      </c>
      <c r="C941" s="2"/>
      <c r="D941" s="2" t="s">
        <v>16</v>
      </c>
      <c r="E941" s="4">
        <f>200.00*(1-Z1%)</f>
        <v>200</v>
      </c>
      <c r="F941" s="2">
        <v>3</v>
      </c>
      <c r="G941" s="2"/>
    </row>
    <row r="942" spans="1:26" customHeight="1" ht="36" hidden="true" outlineLevel="3">
      <c r="A942" s="2" t="s">
        <v>1754</v>
      </c>
      <c r="B942" s="3" t="s">
        <v>1755</v>
      </c>
      <c r="C942" s="2"/>
      <c r="D942" s="2" t="s">
        <v>16</v>
      </c>
      <c r="E942" s="4">
        <f>250.00*(1-Z1%)</f>
        <v>250</v>
      </c>
      <c r="F942" s="2">
        <v>2</v>
      </c>
      <c r="G942" s="2"/>
    </row>
    <row r="943" spans="1:26" customHeight="1" ht="18" hidden="true" outlineLevel="3">
      <c r="A943" s="2" t="s">
        <v>1756</v>
      </c>
      <c r="B943" s="3" t="s">
        <v>1757</v>
      </c>
      <c r="C943" s="2"/>
      <c r="D943" s="2" t="s">
        <v>16</v>
      </c>
      <c r="E943" s="4">
        <f>250.00*(1-Z1%)</f>
        <v>250</v>
      </c>
      <c r="F943" s="2">
        <v>2</v>
      </c>
      <c r="G943" s="2"/>
    </row>
    <row r="944" spans="1:26" customHeight="1" ht="18" hidden="true" outlineLevel="3">
      <c r="A944" s="2" t="s">
        <v>1758</v>
      </c>
      <c r="B944" s="3" t="s">
        <v>1759</v>
      </c>
      <c r="C944" s="2"/>
      <c r="D944" s="2" t="s">
        <v>16</v>
      </c>
      <c r="E944" s="4">
        <f>250.00*(1-Z1%)</f>
        <v>250</v>
      </c>
      <c r="F944" s="2">
        <v>3</v>
      </c>
      <c r="G944" s="2"/>
    </row>
    <row r="945" spans="1:26" customHeight="1" ht="36" hidden="true" outlineLevel="3">
      <c r="A945" s="2" t="s">
        <v>1760</v>
      </c>
      <c r="B945" s="3" t="s">
        <v>1761</v>
      </c>
      <c r="C945" s="2"/>
      <c r="D945" s="2" t="s">
        <v>16</v>
      </c>
      <c r="E945" s="4">
        <f>300.00*(1-Z1%)</f>
        <v>300</v>
      </c>
      <c r="F945" s="2">
        <v>3</v>
      </c>
      <c r="G945" s="2"/>
    </row>
    <row r="946" spans="1:26" customHeight="1" ht="36" hidden="true" outlineLevel="3">
      <c r="A946" s="2" t="s">
        <v>1762</v>
      </c>
      <c r="B946" s="3" t="s">
        <v>1763</v>
      </c>
      <c r="C946" s="2"/>
      <c r="D946" s="2" t="s">
        <v>16</v>
      </c>
      <c r="E946" s="4">
        <f>300.00*(1-Z1%)</f>
        <v>300</v>
      </c>
      <c r="F946" s="2">
        <v>3</v>
      </c>
      <c r="G946" s="2"/>
    </row>
    <row r="947" spans="1:26" customHeight="1" ht="18" hidden="true" outlineLevel="3">
      <c r="A947" s="2" t="s">
        <v>1764</v>
      </c>
      <c r="B947" s="3" t="s">
        <v>1765</v>
      </c>
      <c r="C947" s="2"/>
      <c r="D947" s="2" t="s">
        <v>16</v>
      </c>
      <c r="E947" s="4">
        <f>300.00*(1-Z1%)</f>
        <v>300</v>
      </c>
      <c r="F947" s="2">
        <v>2</v>
      </c>
      <c r="G947" s="2"/>
    </row>
    <row r="948" spans="1:26" customHeight="1" ht="18" hidden="true" outlineLevel="3">
      <c r="A948" s="2" t="s">
        <v>1766</v>
      </c>
      <c r="B948" s="3" t="s">
        <v>1767</v>
      </c>
      <c r="C948" s="2"/>
      <c r="D948" s="2" t="s">
        <v>16</v>
      </c>
      <c r="E948" s="4">
        <f>200.00*(1-Z1%)</f>
        <v>200</v>
      </c>
      <c r="F948" s="2">
        <v>2</v>
      </c>
      <c r="G948" s="2"/>
    </row>
    <row r="949" spans="1:26" customHeight="1" ht="18" hidden="true" outlineLevel="3">
      <c r="A949" s="2" t="s">
        <v>1768</v>
      </c>
      <c r="B949" s="3" t="s">
        <v>1769</v>
      </c>
      <c r="C949" s="2"/>
      <c r="D949" s="2" t="s">
        <v>16</v>
      </c>
      <c r="E949" s="4">
        <f>250.00*(1-Z1%)</f>
        <v>250</v>
      </c>
      <c r="F949" s="2">
        <v>1</v>
      </c>
      <c r="G949" s="2"/>
    </row>
    <row r="950" spans="1:26" customHeight="1" ht="18" hidden="true" outlineLevel="3">
      <c r="A950" s="2" t="s">
        <v>1770</v>
      </c>
      <c r="B950" s="3" t="s">
        <v>1771</v>
      </c>
      <c r="C950" s="2"/>
      <c r="D950" s="2" t="s">
        <v>16</v>
      </c>
      <c r="E950" s="4">
        <f>200.00*(1-Z1%)</f>
        <v>200</v>
      </c>
      <c r="F950" s="2">
        <v>2</v>
      </c>
      <c r="G950" s="2"/>
    </row>
    <row r="951" spans="1:26" customHeight="1" ht="18" hidden="true" outlineLevel="3">
      <c r="A951" s="2" t="s">
        <v>1772</v>
      </c>
      <c r="B951" s="3" t="s">
        <v>1773</v>
      </c>
      <c r="C951" s="2"/>
      <c r="D951" s="2" t="s">
        <v>16</v>
      </c>
      <c r="E951" s="4">
        <f>200.00*(1-Z1%)</f>
        <v>200</v>
      </c>
      <c r="F951" s="2">
        <v>3</v>
      </c>
      <c r="G951" s="2"/>
    </row>
    <row r="952" spans="1:26" customHeight="1" ht="18" hidden="true" outlineLevel="3">
      <c r="A952" s="2" t="s">
        <v>1774</v>
      </c>
      <c r="B952" s="3" t="s">
        <v>1775</v>
      </c>
      <c r="C952" s="2"/>
      <c r="D952" s="2" t="s">
        <v>16</v>
      </c>
      <c r="E952" s="4">
        <f>250.00*(1-Z1%)</f>
        <v>250</v>
      </c>
      <c r="F952" s="2">
        <v>2</v>
      </c>
      <c r="G952" s="2"/>
    </row>
    <row r="953" spans="1:26" customHeight="1" ht="18" hidden="true" outlineLevel="3">
      <c r="A953" s="2" t="s">
        <v>1776</v>
      </c>
      <c r="B953" s="3" t="s">
        <v>1777</v>
      </c>
      <c r="C953" s="2"/>
      <c r="D953" s="2" t="s">
        <v>16</v>
      </c>
      <c r="E953" s="4">
        <f>250.00*(1-Z1%)</f>
        <v>250</v>
      </c>
      <c r="F953" s="2">
        <v>2</v>
      </c>
      <c r="G953" s="2"/>
    </row>
    <row r="954" spans="1:26" customHeight="1" ht="18" hidden="true" outlineLevel="3">
      <c r="A954" s="2" t="s">
        <v>1778</v>
      </c>
      <c r="B954" s="3" t="s">
        <v>1779</v>
      </c>
      <c r="C954" s="2"/>
      <c r="D954" s="2" t="s">
        <v>16</v>
      </c>
      <c r="E954" s="4">
        <f>250.00*(1-Z1%)</f>
        <v>250</v>
      </c>
      <c r="F954" s="2">
        <v>2</v>
      </c>
      <c r="G954" s="2"/>
    </row>
    <row r="955" spans="1:26" customHeight="1" ht="18" hidden="true" outlineLevel="3">
      <c r="A955" s="2" t="s">
        <v>1780</v>
      </c>
      <c r="B955" s="3" t="s">
        <v>1781</v>
      </c>
      <c r="C955" s="2"/>
      <c r="D955" s="2" t="s">
        <v>16</v>
      </c>
      <c r="E955" s="4">
        <f>150.00*(1-Z1%)</f>
        <v>150</v>
      </c>
      <c r="F955" s="2">
        <v>3</v>
      </c>
      <c r="G955" s="2"/>
    </row>
    <row r="956" spans="1:26" customHeight="1" ht="18" hidden="true" outlineLevel="3">
      <c r="A956" s="2" t="s">
        <v>1782</v>
      </c>
      <c r="B956" s="3" t="s">
        <v>1783</v>
      </c>
      <c r="C956" s="2"/>
      <c r="D956" s="2" t="s">
        <v>16</v>
      </c>
      <c r="E956" s="4">
        <f>150.00*(1-Z1%)</f>
        <v>150</v>
      </c>
      <c r="F956" s="2">
        <v>3</v>
      </c>
      <c r="G956" s="2"/>
    </row>
    <row r="957" spans="1:26" customHeight="1" ht="18" hidden="true" outlineLevel="3">
      <c r="A957" s="2" t="s">
        <v>1784</v>
      </c>
      <c r="B957" s="3" t="s">
        <v>1785</v>
      </c>
      <c r="C957" s="2"/>
      <c r="D957" s="2" t="s">
        <v>16</v>
      </c>
      <c r="E957" s="4">
        <f>150.00*(1-Z1%)</f>
        <v>150</v>
      </c>
      <c r="F957" s="2">
        <v>2</v>
      </c>
      <c r="G957" s="2"/>
    </row>
    <row r="958" spans="1:26" customHeight="1" ht="18" hidden="true" outlineLevel="3">
      <c r="A958" s="2" t="s">
        <v>1786</v>
      </c>
      <c r="B958" s="3" t="s">
        <v>1787</v>
      </c>
      <c r="C958" s="2"/>
      <c r="D958" s="2" t="s">
        <v>16</v>
      </c>
      <c r="E958" s="4">
        <f>250.00*(1-Z1%)</f>
        <v>250</v>
      </c>
      <c r="F958" s="2">
        <v>3</v>
      </c>
      <c r="G958" s="2"/>
    </row>
    <row r="959" spans="1:26" customHeight="1" ht="36" hidden="true" outlineLevel="3">
      <c r="A959" s="2" t="s">
        <v>1788</v>
      </c>
      <c r="B959" s="3" t="s">
        <v>1789</v>
      </c>
      <c r="C959" s="2"/>
      <c r="D959" s="2" t="s">
        <v>16</v>
      </c>
      <c r="E959" s="4">
        <f>350.00*(1-Z1%)</f>
        <v>350</v>
      </c>
      <c r="F959" s="2">
        <v>2</v>
      </c>
      <c r="G959" s="2"/>
    </row>
    <row r="960" spans="1:26" customHeight="1" ht="18" hidden="true" outlineLevel="3">
      <c r="A960" s="2" t="s">
        <v>1790</v>
      </c>
      <c r="B960" s="3" t="s">
        <v>1791</v>
      </c>
      <c r="C960" s="2"/>
      <c r="D960" s="2" t="s">
        <v>16</v>
      </c>
      <c r="E960" s="4">
        <f>250.00*(1-Z1%)</f>
        <v>250</v>
      </c>
      <c r="F960" s="2">
        <v>2</v>
      </c>
      <c r="G960" s="2"/>
    </row>
    <row r="961" spans="1:26" customHeight="1" ht="18" hidden="true" outlineLevel="3">
      <c r="A961" s="2" t="s">
        <v>1792</v>
      </c>
      <c r="B961" s="3" t="s">
        <v>1793</v>
      </c>
      <c r="C961" s="2"/>
      <c r="D961" s="2" t="s">
        <v>16</v>
      </c>
      <c r="E961" s="4">
        <f>250.00*(1-Z1%)</f>
        <v>250</v>
      </c>
      <c r="F961" s="2">
        <v>1</v>
      </c>
      <c r="G961" s="2"/>
    </row>
    <row r="962" spans="1:26" customHeight="1" ht="18" hidden="true" outlineLevel="3">
      <c r="A962" s="2" t="s">
        <v>1794</v>
      </c>
      <c r="B962" s="3" t="s">
        <v>1795</v>
      </c>
      <c r="C962" s="2"/>
      <c r="D962" s="2" t="s">
        <v>16</v>
      </c>
      <c r="E962" s="4">
        <f>350.00*(1-Z1%)</f>
        <v>350</v>
      </c>
      <c r="F962" s="2">
        <v>1</v>
      </c>
      <c r="G962" s="2"/>
    </row>
    <row r="963" spans="1:26" customHeight="1" ht="18" hidden="true" outlineLevel="3">
      <c r="A963" s="2" t="s">
        <v>1796</v>
      </c>
      <c r="B963" s="3" t="s">
        <v>1797</v>
      </c>
      <c r="C963" s="2"/>
      <c r="D963" s="2" t="s">
        <v>16</v>
      </c>
      <c r="E963" s="4">
        <f>200.00*(1-Z1%)</f>
        <v>200</v>
      </c>
      <c r="F963" s="2">
        <v>3</v>
      </c>
      <c r="G963" s="2"/>
    </row>
    <row r="964" spans="1:26" customHeight="1" ht="18" hidden="true" outlineLevel="3">
      <c r="A964" s="2" t="s">
        <v>1798</v>
      </c>
      <c r="B964" s="3" t="s">
        <v>1799</v>
      </c>
      <c r="C964" s="2"/>
      <c r="D964" s="2" t="s">
        <v>16</v>
      </c>
      <c r="E964" s="4">
        <f>300.00*(1-Z1%)</f>
        <v>300</v>
      </c>
      <c r="F964" s="2">
        <v>2</v>
      </c>
      <c r="G964" s="2"/>
    </row>
    <row r="965" spans="1:26" customHeight="1" ht="18" hidden="true" outlineLevel="3">
      <c r="A965" s="2" t="s">
        <v>1800</v>
      </c>
      <c r="B965" s="3" t="s">
        <v>1801</v>
      </c>
      <c r="C965" s="2"/>
      <c r="D965" s="2" t="s">
        <v>16</v>
      </c>
      <c r="E965" s="4">
        <f>250.00*(1-Z1%)</f>
        <v>250</v>
      </c>
      <c r="F965" s="2">
        <v>2</v>
      </c>
      <c r="G965" s="2"/>
    </row>
    <row r="966" spans="1:26" customHeight="1" ht="18" hidden="true" outlineLevel="3">
      <c r="A966" s="2" t="s">
        <v>1802</v>
      </c>
      <c r="B966" s="3" t="s">
        <v>1803</v>
      </c>
      <c r="C966" s="2"/>
      <c r="D966" s="2" t="s">
        <v>16</v>
      </c>
      <c r="E966" s="4">
        <f>250.00*(1-Z1%)</f>
        <v>250</v>
      </c>
      <c r="F966" s="2">
        <v>3</v>
      </c>
      <c r="G966" s="2"/>
    </row>
    <row r="967" spans="1:26" customHeight="1" ht="18" hidden="true" outlineLevel="3">
      <c r="A967" s="2" t="s">
        <v>1804</v>
      </c>
      <c r="B967" s="3" t="s">
        <v>1805</v>
      </c>
      <c r="C967" s="2"/>
      <c r="D967" s="2" t="s">
        <v>16</v>
      </c>
      <c r="E967" s="4">
        <f>300.00*(1-Z1%)</f>
        <v>300</v>
      </c>
      <c r="F967" s="2">
        <v>2</v>
      </c>
      <c r="G967" s="2"/>
    </row>
    <row r="968" spans="1:26" customHeight="1" ht="18" hidden="true" outlineLevel="3">
      <c r="A968" s="2" t="s">
        <v>1806</v>
      </c>
      <c r="B968" s="3" t="s">
        <v>1807</v>
      </c>
      <c r="C968" s="2"/>
      <c r="D968" s="2" t="s">
        <v>16</v>
      </c>
      <c r="E968" s="4">
        <f>250.00*(1-Z1%)</f>
        <v>250</v>
      </c>
      <c r="F968" s="2">
        <v>1</v>
      </c>
      <c r="G968" s="2"/>
    </row>
    <row r="969" spans="1:26" customHeight="1" ht="18" hidden="true" outlineLevel="3">
      <c r="A969" s="2" t="s">
        <v>1808</v>
      </c>
      <c r="B969" s="3" t="s">
        <v>1809</v>
      </c>
      <c r="C969" s="2"/>
      <c r="D969" s="2" t="s">
        <v>16</v>
      </c>
      <c r="E969" s="4">
        <f>350.00*(1-Z1%)</f>
        <v>350</v>
      </c>
      <c r="F969" s="2">
        <v>2</v>
      </c>
      <c r="G969" s="2"/>
    </row>
    <row r="970" spans="1:26" customHeight="1" ht="18" hidden="true" outlineLevel="3">
      <c r="A970" s="2" t="s">
        <v>1810</v>
      </c>
      <c r="B970" s="3" t="s">
        <v>1811</v>
      </c>
      <c r="C970" s="2"/>
      <c r="D970" s="2" t="s">
        <v>16</v>
      </c>
      <c r="E970" s="4">
        <f>350.00*(1-Z1%)</f>
        <v>350</v>
      </c>
      <c r="F970" s="2">
        <v>2</v>
      </c>
      <c r="G970" s="2"/>
    </row>
    <row r="971" spans="1:26" customHeight="1" ht="18" hidden="true" outlineLevel="3">
      <c r="A971" s="2" t="s">
        <v>1812</v>
      </c>
      <c r="B971" s="3" t="s">
        <v>1813</v>
      </c>
      <c r="C971" s="2"/>
      <c r="D971" s="2" t="s">
        <v>16</v>
      </c>
      <c r="E971" s="4">
        <f>200.00*(1-Z1%)</f>
        <v>200</v>
      </c>
      <c r="F971" s="2">
        <v>3</v>
      </c>
      <c r="G971" s="2"/>
    </row>
    <row r="972" spans="1:26" customHeight="1" ht="18" hidden="true" outlineLevel="3">
      <c r="A972" s="2" t="s">
        <v>1814</v>
      </c>
      <c r="B972" s="3" t="s">
        <v>1815</v>
      </c>
      <c r="C972" s="2"/>
      <c r="D972" s="2" t="s">
        <v>16</v>
      </c>
      <c r="E972" s="4">
        <f>250.00*(1-Z1%)</f>
        <v>250</v>
      </c>
      <c r="F972" s="2">
        <v>2</v>
      </c>
      <c r="G972" s="2"/>
    </row>
    <row r="973" spans="1:26" customHeight="1" ht="18" hidden="true" outlineLevel="3">
      <c r="A973" s="2" t="s">
        <v>1816</v>
      </c>
      <c r="B973" s="3" t="s">
        <v>1817</v>
      </c>
      <c r="C973" s="2"/>
      <c r="D973" s="2" t="s">
        <v>16</v>
      </c>
      <c r="E973" s="4">
        <f>300.00*(1-Z1%)</f>
        <v>300</v>
      </c>
      <c r="F973" s="2">
        <v>2</v>
      </c>
      <c r="G973" s="2"/>
    </row>
    <row r="974" spans="1:26" customHeight="1" ht="18" hidden="true" outlineLevel="3">
      <c r="A974" s="2" t="s">
        <v>1818</v>
      </c>
      <c r="B974" s="3" t="s">
        <v>1819</v>
      </c>
      <c r="C974" s="2"/>
      <c r="D974" s="2" t="s">
        <v>16</v>
      </c>
      <c r="E974" s="4">
        <f>300.00*(1-Z1%)</f>
        <v>300</v>
      </c>
      <c r="F974" s="2">
        <v>1</v>
      </c>
      <c r="G974" s="2"/>
    </row>
    <row r="975" spans="1:26" customHeight="1" ht="36" hidden="true" outlineLevel="3">
      <c r="A975" s="2" t="s">
        <v>1820</v>
      </c>
      <c r="B975" s="3" t="s">
        <v>1821</v>
      </c>
      <c r="C975" s="2"/>
      <c r="D975" s="2" t="s">
        <v>16</v>
      </c>
      <c r="E975" s="4">
        <f>300.00*(1-Z1%)</f>
        <v>300</v>
      </c>
      <c r="F975" s="2">
        <v>2</v>
      </c>
      <c r="G975" s="2"/>
    </row>
    <row r="976" spans="1:26" customHeight="1" ht="18" hidden="true" outlineLevel="3">
      <c r="A976" s="2" t="s">
        <v>1822</v>
      </c>
      <c r="B976" s="3" t="s">
        <v>1823</v>
      </c>
      <c r="C976" s="2"/>
      <c r="D976" s="2" t="s">
        <v>16</v>
      </c>
      <c r="E976" s="4">
        <f>100.00*(1-Z1%)</f>
        <v>100</v>
      </c>
      <c r="F976" s="2">
        <v>5</v>
      </c>
      <c r="G976" s="2"/>
    </row>
    <row r="977" spans="1:26" customHeight="1" ht="18" hidden="true" outlineLevel="3">
      <c r="A977" s="2" t="s">
        <v>1824</v>
      </c>
      <c r="B977" s="3" t="s">
        <v>1825</v>
      </c>
      <c r="C977" s="2"/>
      <c r="D977" s="2" t="s">
        <v>16</v>
      </c>
      <c r="E977" s="4">
        <f>200.00*(1-Z1%)</f>
        <v>200</v>
      </c>
      <c r="F977" s="2">
        <v>6</v>
      </c>
      <c r="G977" s="2"/>
    </row>
    <row r="978" spans="1:26" customHeight="1" ht="18" hidden="true" outlineLevel="3">
      <c r="A978" s="2" t="s">
        <v>1826</v>
      </c>
      <c r="B978" s="3" t="s">
        <v>1827</v>
      </c>
      <c r="C978" s="2"/>
      <c r="D978" s="2" t="s">
        <v>16</v>
      </c>
      <c r="E978" s="4">
        <f>250.00*(1-Z1%)</f>
        <v>250</v>
      </c>
      <c r="F978" s="2">
        <v>3</v>
      </c>
      <c r="G978" s="2"/>
    </row>
    <row r="979" spans="1:26" customHeight="1" ht="18" hidden="true" outlineLevel="3">
      <c r="A979" s="2" t="s">
        <v>1828</v>
      </c>
      <c r="B979" s="3" t="s">
        <v>1829</v>
      </c>
      <c r="C979" s="2"/>
      <c r="D979" s="2" t="s">
        <v>16</v>
      </c>
      <c r="E979" s="4">
        <f>350.00*(1-Z1%)</f>
        <v>350</v>
      </c>
      <c r="F979" s="2">
        <v>3</v>
      </c>
      <c r="G979" s="2"/>
    </row>
    <row r="980" spans="1:26" customHeight="1" ht="18" hidden="true" outlineLevel="3">
      <c r="A980" s="2" t="s">
        <v>1830</v>
      </c>
      <c r="B980" s="3" t="s">
        <v>1831</v>
      </c>
      <c r="C980" s="2"/>
      <c r="D980" s="2" t="s">
        <v>16</v>
      </c>
      <c r="E980" s="4">
        <f>350.00*(1-Z1%)</f>
        <v>350</v>
      </c>
      <c r="F980" s="2">
        <v>5</v>
      </c>
      <c r="G980" s="2"/>
    </row>
    <row r="981" spans="1:26" customHeight="1" ht="18" hidden="true" outlineLevel="3">
      <c r="A981" s="2" t="s">
        <v>1832</v>
      </c>
      <c r="B981" s="3" t="s">
        <v>1833</v>
      </c>
      <c r="C981" s="2"/>
      <c r="D981" s="2" t="s">
        <v>16</v>
      </c>
      <c r="E981" s="4">
        <f>250.00*(1-Z1%)</f>
        <v>250</v>
      </c>
      <c r="F981" s="2">
        <v>3</v>
      </c>
      <c r="G981" s="2"/>
    </row>
    <row r="982" spans="1:26" customHeight="1" ht="18" hidden="true" outlineLevel="3">
      <c r="A982" s="2" t="s">
        <v>1834</v>
      </c>
      <c r="B982" s="3" t="s">
        <v>1835</v>
      </c>
      <c r="C982" s="2"/>
      <c r="D982" s="2" t="s">
        <v>16</v>
      </c>
      <c r="E982" s="4">
        <f>250.00*(1-Z1%)</f>
        <v>250</v>
      </c>
      <c r="F982" s="2">
        <v>2</v>
      </c>
      <c r="G982" s="2"/>
    </row>
    <row r="983" spans="1:26" customHeight="1" ht="18" hidden="true" outlineLevel="3">
      <c r="A983" s="2" t="s">
        <v>1836</v>
      </c>
      <c r="B983" s="3" t="s">
        <v>1837</v>
      </c>
      <c r="C983" s="2"/>
      <c r="D983" s="2" t="s">
        <v>16</v>
      </c>
      <c r="E983" s="4">
        <f>250.00*(1-Z1%)</f>
        <v>250</v>
      </c>
      <c r="F983" s="2">
        <v>6</v>
      </c>
      <c r="G983" s="2"/>
    </row>
    <row r="984" spans="1:26" customHeight="1" ht="18" hidden="true" outlineLevel="3">
      <c r="A984" s="2" t="s">
        <v>1838</v>
      </c>
      <c r="B984" s="3" t="s">
        <v>1839</v>
      </c>
      <c r="C984" s="2"/>
      <c r="D984" s="2" t="s">
        <v>16</v>
      </c>
      <c r="E984" s="4">
        <f>250.00*(1-Z1%)</f>
        <v>250</v>
      </c>
      <c r="F984" s="2">
        <v>1</v>
      </c>
      <c r="G984" s="2"/>
    </row>
    <row r="985" spans="1:26" customHeight="1" ht="18" hidden="true" outlineLevel="3">
      <c r="A985" s="2" t="s">
        <v>1840</v>
      </c>
      <c r="B985" s="3" t="s">
        <v>1841</v>
      </c>
      <c r="C985" s="2"/>
      <c r="D985" s="2" t="s">
        <v>16</v>
      </c>
      <c r="E985" s="4">
        <f>250.00*(1-Z1%)</f>
        <v>250</v>
      </c>
      <c r="F985" s="2">
        <v>2</v>
      </c>
      <c r="G985" s="2"/>
    </row>
    <row r="986" spans="1:26" customHeight="1" ht="35" hidden="true" outlineLevel="3">
      <c r="A986" s="5" t="s">
        <v>1842</v>
      </c>
      <c r="B986" s="5"/>
      <c r="C986" s="5"/>
      <c r="D986" s="5"/>
      <c r="E986" s="5"/>
      <c r="F986" s="5"/>
      <c r="G986" s="5"/>
    </row>
    <row r="987" spans="1:26" customHeight="1" ht="36" hidden="true" outlineLevel="3">
      <c r="A987" s="2" t="s">
        <v>1843</v>
      </c>
      <c r="B987" s="3" t="s">
        <v>1844</v>
      </c>
      <c r="C987" s="2"/>
      <c r="D987" s="2" t="s">
        <v>16</v>
      </c>
      <c r="E987" s="4">
        <f>300.00*(1-Z1%)</f>
        <v>300</v>
      </c>
      <c r="F987" s="2">
        <v>1</v>
      </c>
      <c r="G987" s="2"/>
    </row>
    <row r="988" spans="1:26" customHeight="1" ht="36" hidden="true" outlineLevel="3">
      <c r="A988" s="2" t="s">
        <v>1845</v>
      </c>
      <c r="B988" s="3" t="s">
        <v>1846</v>
      </c>
      <c r="C988" s="2"/>
      <c r="D988" s="2" t="s">
        <v>16</v>
      </c>
      <c r="E988" s="4">
        <f>300.00*(1-Z1%)</f>
        <v>300</v>
      </c>
      <c r="F988" s="2">
        <v>2</v>
      </c>
      <c r="G988" s="2"/>
    </row>
    <row r="989" spans="1:26" customHeight="1" ht="18" hidden="true" outlineLevel="3">
      <c r="A989" s="2" t="s">
        <v>1847</v>
      </c>
      <c r="B989" s="3" t="s">
        <v>1848</v>
      </c>
      <c r="C989" s="2"/>
      <c r="D989" s="2" t="s">
        <v>16</v>
      </c>
      <c r="E989" s="4">
        <f>200.00*(1-Z1%)</f>
        <v>200</v>
      </c>
      <c r="F989" s="2">
        <v>2</v>
      </c>
      <c r="G989" s="2"/>
    </row>
    <row r="990" spans="1:26" customHeight="1" ht="18" hidden="true" outlineLevel="3">
      <c r="A990" s="2" t="s">
        <v>1849</v>
      </c>
      <c r="B990" s="3" t="s">
        <v>1850</v>
      </c>
      <c r="C990" s="2"/>
      <c r="D990" s="2" t="s">
        <v>16</v>
      </c>
      <c r="E990" s="4">
        <f>350.00*(1-Z1%)</f>
        <v>350</v>
      </c>
      <c r="F990" s="2">
        <v>2</v>
      </c>
      <c r="G990" s="2"/>
    </row>
    <row r="991" spans="1:26" customHeight="1" ht="36" hidden="true" outlineLevel="3">
      <c r="A991" s="2" t="s">
        <v>1851</v>
      </c>
      <c r="B991" s="3" t="s">
        <v>1852</v>
      </c>
      <c r="C991" s="2"/>
      <c r="D991" s="2" t="s">
        <v>16</v>
      </c>
      <c r="E991" s="4">
        <f>250.00*(1-Z1%)</f>
        <v>250</v>
      </c>
      <c r="F991" s="2">
        <v>1</v>
      </c>
      <c r="G991" s="2"/>
    </row>
    <row r="992" spans="1:26" customHeight="1" ht="36" hidden="true" outlineLevel="3">
      <c r="A992" s="2" t="s">
        <v>1853</v>
      </c>
      <c r="B992" s="3" t="s">
        <v>1854</v>
      </c>
      <c r="C992" s="2"/>
      <c r="D992" s="2" t="s">
        <v>16</v>
      </c>
      <c r="E992" s="4">
        <f>300.00*(1-Z1%)</f>
        <v>300</v>
      </c>
      <c r="F992" s="2">
        <v>1</v>
      </c>
      <c r="G992" s="2"/>
    </row>
    <row r="993" spans="1:26" customHeight="1" ht="18" hidden="true" outlineLevel="3">
      <c r="A993" s="2" t="s">
        <v>1855</v>
      </c>
      <c r="B993" s="3" t="s">
        <v>1856</v>
      </c>
      <c r="C993" s="2"/>
      <c r="D993" s="2" t="s">
        <v>16</v>
      </c>
      <c r="E993" s="4">
        <f>200.00*(1-Z1%)</f>
        <v>200</v>
      </c>
      <c r="F993" s="2">
        <v>3</v>
      </c>
      <c r="G993" s="2"/>
    </row>
    <row r="994" spans="1:26" customHeight="1" ht="18" hidden="true" outlineLevel="3">
      <c r="A994" s="2" t="s">
        <v>1857</v>
      </c>
      <c r="B994" s="3" t="s">
        <v>1858</v>
      </c>
      <c r="C994" s="2"/>
      <c r="D994" s="2" t="s">
        <v>16</v>
      </c>
      <c r="E994" s="4">
        <f>300.00*(1-Z1%)</f>
        <v>300</v>
      </c>
      <c r="F994" s="2">
        <v>3</v>
      </c>
      <c r="G994" s="2"/>
    </row>
    <row r="995" spans="1:26" customHeight="1" ht="18" hidden="true" outlineLevel="3">
      <c r="A995" s="2" t="s">
        <v>1859</v>
      </c>
      <c r="B995" s="3" t="s">
        <v>1860</v>
      </c>
      <c r="C995" s="2"/>
      <c r="D995" s="2" t="s">
        <v>16</v>
      </c>
      <c r="E995" s="4">
        <f>250.00*(1-Z1%)</f>
        <v>250</v>
      </c>
      <c r="F995" s="2">
        <v>2</v>
      </c>
      <c r="G995" s="2"/>
    </row>
    <row r="996" spans="1:26" customHeight="1" ht="18" hidden="true" outlineLevel="3">
      <c r="A996" s="2" t="s">
        <v>1861</v>
      </c>
      <c r="B996" s="3" t="s">
        <v>1862</v>
      </c>
      <c r="C996" s="2"/>
      <c r="D996" s="2" t="s">
        <v>16</v>
      </c>
      <c r="E996" s="4">
        <f>250.00*(1-Z1%)</f>
        <v>250</v>
      </c>
      <c r="F996" s="2">
        <v>2</v>
      </c>
      <c r="G996" s="2"/>
    </row>
    <row r="997" spans="1:26" customHeight="1" ht="18" hidden="true" outlineLevel="3">
      <c r="A997" s="2" t="s">
        <v>1863</v>
      </c>
      <c r="B997" s="3" t="s">
        <v>1864</v>
      </c>
      <c r="C997" s="2"/>
      <c r="D997" s="2" t="s">
        <v>16</v>
      </c>
      <c r="E997" s="4">
        <f>300.00*(1-Z1%)</f>
        <v>300</v>
      </c>
      <c r="F997" s="2">
        <v>1</v>
      </c>
      <c r="G997" s="2"/>
    </row>
    <row r="998" spans="1:26" customHeight="1" ht="18" hidden="true" outlineLevel="3">
      <c r="A998" s="2" t="s">
        <v>1865</v>
      </c>
      <c r="B998" s="3" t="s">
        <v>1866</v>
      </c>
      <c r="C998" s="2"/>
      <c r="D998" s="2" t="s">
        <v>16</v>
      </c>
      <c r="E998" s="4">
        <f>300.00*(1-Z1%)</f>
        <v>300</v>
      </c>
      <c r="F998" s="2">
        <v>2</v>
      </c>
      <c r="G998" s="2"/>
    </row>
    <row r="999" spans="1:26" customHeight="1" ht="18" hidden="true" outlineLevel="3">
      <c r="A999" s="2" t="s">
        <v>1867</v>
      </c>
      <c r="B999" s="3" t="s">
        <v>1868</v>
      </c>
      <c r="C999" s="2"/>
      <c r="D999" s="2" t="s">
        <v>16</v>
      </c>
      <c r="E999" s="4">
        <f>250.00*(1-Z1%)</f>
        <v>250</v>
      </c>
      <c r="F999" s="2">
        <v>3</v>
      </c>
      <c r="G999" s="2"/>
    </row>
    <row r="1000" spans="1:26" customHeight="1" ht="18" hidden="true" outlineLevel="3">
      <c r="A1000" s="2" t="s">
        <v>1869</v>
      </c>
      <c r="B1000" s="3" t="s">
        <v>1870</v>
      </c>
      <c r="C1000" s="2"/>
      <c r="D1000" s="2" t="s">
        <v>16</v>
      </c>
      <c r="E1000" s="4">
        <f>200.00*(1-Z1%)</f>
        <v>200</v>
      </c>
      <c r="F1000" s="2">
        <v>2</v>
      </c>
      <c r="G1000" s="2"/>
    </row>
    <row r="1001" spans="1:26" customHeight="1" ht="18" hidden="true" outlineLevel="3">
      <c r="A1001" s="2" t="s">
        <v>1871</v>
      </c>
      <c r="B1001" s="3" t="s">
        <v>1872</v>
      </c>
      <c r="C1001" s="2"/>
      <c r="D1001" s="2" t="s">
        <v>16</v>
      </c>
      <c r="E1001" s="4">
        <f>250.00*(1-Z1%)</f>
        <v>250</v>
      </c>
      <c r="F1001" s="2">
        <v>3</v>
      </c>
      <c r="G1001" s="2"/>
    </row>
    <row r="1002" spans="1:26" customHeight="1" ht="18" hidden="true" outlineLevel="3">
      <c r="A1002" s="2" t="s">
        <v>1873</v>
      </c>
      <c r="B1002" s="3" t="s">
        <v>1874</v>
      </c>
      <c r="C1002" s="2"/>
      <c r="D1002" s="2" t="s">
        <v>16</v>
      </c>
      <c r="E1002" s="4">
        <f>200.00*(1-Z1%)</f>
        <v>200</v>
      </c>
      <c r="F1002" s="2">
        <v>3</v>
      </c>
      <c r="G1002" s="2"/>
    </row>
    <row r="1003" spans="1:26" customHeight="1" ht="18" hidden="true" outlineLevel="3">
      <c r="A1003" s="2" t="s">
        <v>1875</v>
      </c>
      <c r="B1003" s="3" t="s">
        <v>1876</v>
      </c>
      <c r="C1003" s="2"/>
      <c r="D1003" s="2" t="s">
        <v>16</v>
      </c>
      <c r="E1003" s="4">
        <f>250.00*(1-Z1%)</f>
        <v>250</v>
      </c>
      <c r="F1003" s="2">
        <v>1</v>
      </c>
      <c r="G1003" s="2"/>
    </row>
    <row r="1004" spans="1:26" customHeight="1" ht="18" hidden="true" outlineLevel="3">
      <c r="A1004" s="2" t="s">
        <v>1877</v>
      </c>
      <c r="B1004" s="3" t="s">
        <v>1878</v>
      </c>
      <c r="C1004" s="2"/>
      <c r="D1004" s="2" t="s">
        <v>16</v>
      </c>
      <c r="E1004" s="4">
        <f>250.00*(1-Z1%)</f>
        <v>250</v>
      </c>
      <c r="F1004" s="2">
        <v>4</v>
      </c>
      <c r="G1004" s="2"/>
    </row>
    <row r="1005" spans="1:26" customHeight="1" ht="18" hidden="true" outlineLevel="3">
      <c r="A1005" s="2" t="s">
        <v>1879</v>
      </c>
      <c r="B1005" s="3" t="s">
        <v>1880</v>
      </c>
      <c r="C1005" s="2"/>
      <c r="D1005" s="2" t="s">
        <v>16</v>
      </c>
      <c r="E1005" s="4">
        <f>250.00*(1-Z1%)</f>
        <v>250</v>
      </c>
      <c r="F1005" s="2">
        <v>2</v>
      </c>
      <c r="G1005" s="2"/>
    </row>
    <row r="1006" spans="1:26" customHeight="1" ht="36" hidden="true" outlineLevel="3">
      <c r="A1006" s="2" t="s">
        <v>1881</v>
      </c>
      <c r="B1006" s="3" t="s">
        <v>1882</v>
      </c>
      <c r="C1006" s="2"/>
      <c r="D1006" s="2" t="s">
        <v>16</v>
      </c>
      <c r="E1006" s="4">
        <f>200.00*(1-Z1%)</f>
        <v>200</v>
      </c>
      <c r="F1006" s="2">
        <v>1</v>
      </c>
      <c r="G1006" s="2"/>
    </row>
    <row r="1007" spans="1:26" customHeight="1" ht="18" hidden="true" outlineLevel="3">
      <c r="A1007" s="2" t="s">
        <v>1883</v>
      </c>
      <c r="B1007" s="3" t="s">
        <v>1884</v>
      </c>
      <c r="C1007" s="2"/>
      <c r="D1007" s="2" t="s">
        <v>16</v>
      </c>
      <c r="E1007" s="4">
        <f>200.00*(1-Z1%)</f>
        <v>200</v>
      </c>
      <c r="F1007" s="2">
        <v>1</v>
      </c>
      <c r="G1007" s="2"/>
    </row>
    <row r="1008" spans="1:26" customHeight="1" ht="18" hidden="true" outlineLevel="3">
      <c r="A1008" s="2" t="s">
        <v>1885</v>
      </c>
      <c r="B1008" s="3" t="s">
        <v>1886</v>
      </c>
      <c r="C1008" s="2"/>
      <c r="D1008" s="2" t="s">
        <v>16</v>
      </c>
      <c r="E1008" s="4">
        <f>250.00*(1-Z1%)</f>
        <v>250</v>
      </c>
      <c r="F1008" s="2">
        <v>2</v>
      </c>
      <c r="G1008" s="2"/>
    </row>
    <row r="1009" spans="1:26" customHeight="1" ht="18" hidden="true" outlineLevel="3">
      <c r="A1009" s="2" t="s">
        <v>1887</v>
      </c>
      <c r="B1009" s="3" t="s">
        <v>1888</v>
      </c>
      <c r="C1009" s="2"/>
      <c r="D1009" s="2" t="s">
        <v>16</v>
      </c>
      <c r="E1009" s="4">
        <f>300.00*(1-Z1%)</f>
        <v>300</v>
      </c>
      <c r="F1009" s="2">
        <v>3</v>
      </c>
      <c r="G1009" s="2"/>
    </row>
    <row r="1010" spans="1:26" customHeight="1" ht="18" hidden="true" outlineLevel="3">
      <c r="A1010" s="2" t="s">
        <v>1889</v>
      </c>
      <c r="B1010" s="3" t="s">
        <v>1890</v>
      </c>
      <c r="C1010" s="2"/>
      <c r="D1010" s="2" t="s">
        <v>16</v>
      </c>
      <c r="E1010" s="4">
        <f>250.00*(1-Z1%)</f>
        <v>250</v>
      </c>
      <c r="F1010" s="2">
        <v>3</v>
      </c>
      <c r="G1010" s="2"/>
    </row>
    <row r="1011" spans="1:26" customHeight="1" ht="18" hidden="true" outlineLevel="3">
      <c r="A1011" s="2" t="s">
        <v>1891</v>
      </c>
      <c r="B1011" s="3" t="s">
        <v>1892</v>
      </c>
      <c r="C1011" s="2"/>
      <c r="D1011" s="2" t="s">
        <v>16</v>
      </c>
      <c r="E1011" s="4">
        <f>300.00*(1-Z1%)</f>
        <v>300</v>
      </c>
      <c r="F1011" s="2">
        <v>1</v>
      </c>
      <c r="G1011" s="2"/>
    </row>
    <row r="1012" spans="1:26" customHeight="1" ht="36" hidden="true" outlineLevel="3">
      <c r="A1012" s="2" t="s">
        <v>1893</v>
      </c>
      <c r="B1012" s="3" t="s">
        <v>1894</v>
      </c>
      <c r="C1012" s="2"/>
      <c r="D1012" s="2" t="s">
        <v>16</v>
      </c>
      <c r="E1012" s="4">
        <f>250.00*(1-Z1%)</f>
        <v>250</v>
      </c>
      <c r="F1012" s="2">
        <v>1</v>
      </c>
      <c r="G1012" s="2"/>
    </row>
    <row r="1013" spans="1:26" customHeight="1" ht="18" hidden="true" outlineLevel="3">
      <c r="A1013" s="2" t="s">
        <v>1895</v>
      </c>
      <c r="B1013" s="3" t="s">
        <v>1896</v>
      </c>
      <c r="C1013" s="2"/>
      <c r="D1013" s="2" t="s">
        <v>16</v>
      </c>
      <c r="E1013" s="4">
        <f>200.00*(1-Z1%)</f>
        <v>200</v>
      </c>
      <c r="F1013" s="2">
        <v>2</v>
      </c>
      <c r="G1013" s="2"/>
    </row>
    <row r="1014" spans="1:26" customHeight="1" ht="18" hidden="true" outlineLevel="3">
      <c r="A1014" s="2" t="s">
        <v>1897</v>
      </c>
      <c r="B1014" s="3" t="s">
        <v>1898</v>
      </c>
      <c r="C1014" s="2"/>
      <c r="D1014" s="2" t="s">
        <v>16</v>
      </c>
      <c r="E1014" s="4">
        <f>250.00*(1-Z1%)</f>
        <v>250</v>
      </c>
      <c r="F1014" s="2">
        <v>1</v>
      </c>
      <c r="G1014" s="2"/>
    </row>
    <row r="1015" spans="1:26" customHeight="1" ht="18" hidden="true" outlineLevel="3">
      <c r="A1015" s="2" t="s">
        <v>1899</v>
      </c>
      <c r="B1015" s="3" t="s">
        <v>1900</v>
      </c>
      <c r="C1015" s="2"/>
      <c r="D1015" s="2" t="s">
        <v>16</v>
      </c>
      <c r="E1015" s="4">
        <f>250.00*(1-Z1%)</f>
        <v>250</v>
      </c>
      <c r="F1015" s="2">
        <v>2</v>
      </c>
      <c r="G1015" s="2"/>
    </row>
    <row r="1016" spans="1:26" customHeight="1" ht="18" hidden="true" outlineLevel="3">
      <c r="A1016" s="2" t="s">
        <v>1901</v>
      </c>
      <c r="B1016" s="3" t="s">
        <v>1902</v>
      </c>
      <c r="C1016" s="2"/>
      <c r="D1016" s="2" t="s">
        <v>16</v>
      </c>
      <c r="E1016" s="4">
        <f>250.00*(1-Z1%)</f>
        <v>250</v>
      </c>
      <c r="F1016" s="2">
        <v>1</v>
      </c>
      <c r="G1016" s="2"/>
    </row>
    <row r="1017" spans="1:26" customHeight="1" ht="18" hidden="true" outlineLevel="3">
      <c r="A1017" s="2" t="s">
        <v>1903</v>
      </c>
      <c r="B1017" s="3" t="s">
        <v>1904</v>
      </c>
      <c r="C1017" s="2"/>
      <c r="D1017" s="2" t="s">
        <v>16</v>
      </c>
      <c r="E1017" s="4">
        <f>250.00*(1-Z1%)</f>
        <v>250</v>
      </c>
      <c r="F1017" s="2">
        <v>4</v>
      </c>
      <c r="G1017" s="2"/>
    </row>
    <row r="1018" spans="1:26" customHeight="1" ht="18" hidden="true" outlineLevel="3">
      <c r="A1018" s="2" t="s">
        <v>1905</v>
      </c>
      <c r="B1018" s="3" t="s">
        <v>1906</v>
      </c>
      <c r="C1018" s="2"/>
      <c r="D1018" s="2" t="s">
        <v>16</v>
      </c>
      <c r="E1018" s="4">
        <f>200.00*(1-Z1%)</f>
        <v>200</v>
      </c>
      <c r="F1018" s="2">
        <v>3</v>
      </c>
      <c r="G1018" s="2"/>
    </row>
    <row r="1019" spans="1:26" customHeight="1" ht="18" hidden="true" outlineLevel="3">
      <c r="A1019" s="2" t="s">
        <v>1907</v>
      </c>
      <c r="B1019" s="3" t="s">
        <v>1908</v>
      </c>
      <c r="C1019" s="2"/>
      <c r="D1019" s="2" t="s">
        <v>16</v>
      </c>
      <c r="E1019" s="4">
        <f>250.00*(1-Z1%)</f>
        <v>250</v>
      </c>
      <c r="F1019" s="2">
        <v>5</v>
      </c>
      <c r="G1019" s="2"/>
    </row>
    <row r="1020" spans="1:26" customHeight="1" ht="36" hidden="true" outlineLevel="3">
      <c r="A1020" s="2" t="s">
        <v>1909</v>
      </c>
      <c r="B1020" s="3" t="s">
        <v>1910</v>
      </c>
      <c r="C1020" s="2"/>
      <c r="D1020" s="2" t="s">
        <v>16</v>
      </c>
      <c r="E1020" s="4">
        <f>250.00*(1-Z1%)</f>
        <v>250</v>
      </c>
      <c r="F1020" s="2">
        <v>3</v>
      </c>
      <c r="G1020" s="2"/>
    </row>
    <row r="1021" spans="1:26" customHeight="1" ht="18" hidden="true" outlineLevel="3">
      <c r="A1021" s="2" t="s">
        <v>1911</v>
      </c>
      <c r="B1021" s="3" t="s">
        <v>1912</v>
      </c>
      <c r="C1021" s="2"/>
      <c r="D1021" s="2" t="s">
        <v>16</v>
      </c>
      <c r="E1021" s="4">
        <f>350.00*(1-Z1%)</f>
        <v>350</v>
      </c>
      <c r="F1021" s="2">
        <v>1</v>
      </c>
      <c r="G1021" s="2"/>
    </row>
    <row r="1022" spans="1:26" customHeight="1" ht="18" hidden="true" outlineLevel="3">
      <c r="A1022" s="2" t="s">
        <v>1913</v>
      </c>
      <c r="B1022" s="3" t="s">
        <v>1914</v>
      </c>
      <c r="C1022" s="2"/>
      <c r="D1022" s="2" t="s">
        <v>16</v>
      </c>
      <c r="E1022" s="4">
        <f>250.00*(1-Z1%)</f>
        <v>250</v>
      </c>
      <c r="F1022" s="2">
        <v>3</v>
      </c>
      <c r="G1022" s="2"/>
    </row>
    <row r="1023" spans="1:26" customHeight="1" ht="18" hidden="true" outlineLevel="3">
      <c r="A1023" s="2" t="s">
        <v>1915</v>
      </c>
      <c r="B1023" s="3" t="s">
        <v>1916</v>
      </c>
      <c r="C1023" s="2"/>
      <c r="D1023" s="2" t="s">
        <v>16</v>
      </c>
      <c r="E1023" s="4">
        <f>250.00*(1-Z1%)</f>
        <v>250</v>
      </c>
      <c r="F1023" s="2">
        <v>5</v>
      </c>
      <c r="G1023" s="2"/>
    </row>
    <row r="1024" spans="1:26" customHeight="1" ht="18" hidden="true" outlineLevel="3">
      <c r="A1024" s="2" t="s">
        <v>1917</v>
      </c>
      <c r="B1024" s="3" t="s">
        <v>1918</v>
      </c>
      <c r="C1024" s="2"/>
      <c r="D1024" s="2" t="s">
        <v>16</v>
      </c>
      <c r="E1024" s="4">
        <f>250.00*(1-Z1%)</f>
        <v>250</v>
      </c>
      <c r="F1024" s="2">
        <v>3</v>
      </c>
      <c r="G1024" s="2"/>
    </row>
    <row r="1025" spans="1:26" customHeight="1" ht="18" hidden="true" outlineLevel="3">
      <c r="A1025" s="2" t="s">
        <v>1919</v>
      </c>
      <c r="B1025" s="3" t="s">
        <v>1920</v>
      </c>
      <c r="C1025" s="2"/>
      <c r="D1025" s="2" t="s">
        <v>16</v>
      </c>
      <c r="E1025" s="4">
        <f>300.00*(1-Z1%)</f>
        <v>300</v>
      </c>
      <c r="F1025" s="2">
        <v>3</v>
      </c>
      <c r="G1025" s="2"/>
    </row>
    <row r="1026" spans="1:26" customHeight="1" ht="18" hidden="true" outlineLevel="3">
      <c r="A1026" s="2" t="s">
        <v>1921</v>
      </c>
      <c r="B1026" s="3" t="s">
        <v>1922</v>
      </c>
      <c r="C1026" s="2"/>
      <c r="D1026" s="2" t="s">
        <v>16</v>
      </c>
      <c r="E1026" s="4">
        <f>250.00*(1-Z1%)</f>
        <v>250</v>
      </c>
      <c r="F1026" s="2">
        <v>3</v>
      </c>
      <c r="G1026" s="2"/>
    </row>
    <row r="1027" spans="1:26" customHeight="1" ht="18" hidden="true" outlineLevel="3">
      <c r="A1027" s="2" t="s">
        <v>1923</v>
      </c>
      <c r="B1027" s="3" t="s">
        <v>1924</v>
      </c>
      <c r="C1027" s="2"/>
      <c r="D1027" s="2" t="s">
        <v>16</v>
      </c>
      <c r="E1027" s="4">
        <f>250.00*(1-Z1%)</f>
        <v>250</v>
      </c>
      <c r="F1027" s="2">
        <v>3</v>
      </c>
      <c r="G1027" s="2"/>
    </row>
    <row r="1028" spans="1:26" customHeight="1" ht="18" hidden="true" outlineLevel="3">
      <c r="A1028" s="2" t="s">
        <v>1925</v>
      </c>
      <c r="B1028" s="3" t="s">
        <v>1926</v>
      </c>
      <c r="C1028" s="2"/>
      <c r="D1028" s="2" t="s">
        <v>16</v>
      </c>
      <c r="E1028" s="4">
        <f>250.00*(1-Z1%)</f>
        <v>250</v>
      </c>
      <c r="F1028" s="2">
        <v>1</v>
      </c>
      <c r="G1028" s="2"/>
    </row>
    <row r="1029" spans="1:26" customHeight="1" ht="35" hidden="true" outlineLevel="3">
      <c r="A1029" s="5" t="s">
        <v>1927</v>
      </c>
      <c r="B1029" s="5"/>
      <c r="C1029" s="5"/>
      <c r="D1029" s="5"/>
      <c r="E1029" s="5"/>
      <c r="F1029" s="5"/>
      <c r="G1029" s="5"/>
    </row>
    <row r="1030" spans="1:26" customHeight="1" ht="36" hidden="true" outlineLevel="3">
      <c r="A1030" s="2" t="s">
        <v>1928</v>
      </c>
      <c r="B1030" s="3" t="s">
        <v>1929</v>
      </c>
      <c r="C1030" s="2"/>
      <c r="D1030" s="2" t="s">
        <v>16</v>
      </c>
      <c r="E1030" s="4">
        <f>100.00*(1-Z1%)</f>
        <v>100</v>
      </c>
      <c r="F1030" s="2">
        <v>5</v>
      </c>
      <c r="G1030" s="2"/>
    </row>
    <row r="1031" spans="1:26" customHeight="1" ht="18" hidden="true" outlineLevel="3">
      <c r="A1031" s="2" t="s">
        <v>1930</v>
      </c>
      <c r="B1031" s="3" t="s">
        <v>1931</v>
      </c>
      <c r="C1031" s="2"/>
      <c r="D1031" s="2" t="s">
        <v>16</v>
      </c>
      <c r="E1031" s="4">
        <f>150.00*(1-Z1%)</f>
        <v>150</v>
      </c>
      <c r="F1031" s="2">
        <v>5</v>
      </c>
      <c r="G1031" s="2"/>
    </row>
    <row r="1032" spans="1:26" customHeight="1" ht="18" hidden="true" outlineLevel="3">
      <c r="A1032" s="2" t="s">
        <v>1932</v>
      </c>
      <c r="B1032" s="3" t="s">
        <v>1933</v>
      </c>
      <c r="C1032" s="2"/>
      <c r="D1032" s="2" t="s">
        <v>16</v>
      </c>
      <c r="E1032" s="4">
        <f>150.00*(1-Z1%)</f>
        <v>150</v>
      </c>
      <c r="F1032" s="2">
        <v>3</v>
      </c>
      <c r="G1032" s="2"/>
    </row>
    <row r="1033" spans="1:26" customHeight="1" ht="35" hidden="true" outlineLevel="3">
      <c r="A1033" s="5" t="s">
        <v>1934</v>
      </c>
      <c r="B1033" s="5"/>
      <c r="C1033" s="5"/>
      <c r="D1033" s="5"/>
      <c r="E1033" s="5"/>
      <c r="F1033" s="5"/>
      <c r="G1033" s="5"/>
    </row>
    <row r="1034" spans="1:26" customHeight="1" ht="36" hidden="true" outlineLevel="3">
      <c r="A1034" s="2" t="s">
        <v>1935</v>
      </c>
      <c r="B1034" s="3" t="s">
        <v>1936</v>
      </c>
      <c r="C1034" s="2"/>
      <c r="D1034" s="2" t="s">
        <v>16</v>
      </c>
      <c r="E1034" s="4">
        <f>300.00*(1-Z1%)</f>
        <v>300</v>
      </c>
      <c r="F1034" s="2">
        <v>3</v>
      </c>
      <c r="G1034" s="2"/>
    </row>
    <row r="1035" spans="1:26" customHeight="1" ht="18" hidden="true" outlineLevel="3">
      <c r="A1035" s="2" t="s">
        <v>1937</v>
      </c>
      <c r="B1035" s="3" t="s">
        <v>1938</v>
      </c>
      <c r="C1035" s="2"/>
      <c r="D1035" s="2" t="s">
        <v>16</v>
      </c>
      <c r="E1035" s="4">
        <f>50.00*(1-Z1%)</f>
        <v>50</v>
      </c>
      <c r="F1035" s="2">
        <v>1</v>
      </c>
      <c r="G1035" s="2"/>
    </row>
    <row r="1036" spans="1:26" customHeight="1" ht="18" hidden="true" outlineLevel="3">
      <c r="A1036" s="2" t="s">
        <v>1939</v>
      </c>
      <c r="B1036" s="3" t="s">
        <v>1940</v>
      </c>
      <c r="C1036" s="2"/>
      <c r="D1036" s="2" t="s">
        <v>16</v>
      </c>
      <c r="E1036" s="4">
        <f>150.00*(1-Z1%)</f>
        <v>150</v>
      </c>
      <c r="F1036" s="2">
        <v>2</v>
      </c>
      <c r="G1036" s="2"/>
    </row>
    <row r="1037" spans="1:26" customHeight="1" ht="36" hidden="true" outlineLevel="3">
      <c r="A1037" s="2" t="s">
        <v>1941</v>
      </c>
      <c r="B1037" s="3" t="s">
        <v>1942</v>
      </c>
      <c r="C1037" s="2"/>
      <c r="D1037" s="2" t="s">
        <v>16</v>
      </c>
      <c r="E1037" s="4">
        <f>590.00*(1-Z1%)</f>
        <v>590</v>
      </c>
      <c r="F1037" s="2">
        <v>1</v>
      </c>
      <c r="G1037" s="2"/>
    </row>
    <row r="1038" spans="1:26" customHeight="1" ht="36" hidden="true" outlineLevel="3">
      <c r="A1038" s="2" t="s">
        <v>1943</v>
      </c>
      <c r="B1038" s="3" t="s">
        <v>1944</v>
      </c>
      <c r="C1038" s="2"/>
      <c r="D1038" s="2" t="s">
        <v>16</v>
      </c>
      <c r="E1038" s="4">
        <f>50.00*(1-Z1%)</f>
        <v>50</v>
      </c>
      <c r="F1038" s="2">
        <v>2</v>
      </c>
      <c r="G1038" s="2"/>
    </row>
    <row r="1039" spans="1:26" customHeight="1" ht="35" hidden="true" outlineLevel="3">
      <c r="A1039" s="5" t="s">
        <v>1945</v>
      </c>
      <c r="B1039" s="5"/>
      <c r="C1039" s="5"/>
      <c r="D1039" s="5"/>
      <c r="E1039" s="5"/>
      <c r="F1039" s="5"/>
      <c r="G1039" s="5"/>
    </row>
    <row r="1040" spans="1:26" customHeight="1" ht="36" hidden="true" outlineLevel="3">
      <c r="A1040" s="2" t="s">
        <v>1946</v>
      </c>
      <c r="B1040" s="3" t="s">
        <v>1947</v>
      </c>
      <c r="C1040" s="2"/>
      <c r="D1040" s="2" t="s">
        <v>16</v>
      </c>
      <c r="E1040" s="4">
        <f>790.00*(1-Z1%)</f>
        <v>790</v>
      </c>
      <c r="F1040" s="2">
        <v>1</v>
      </c>
      <c r="G1040" s="2"/>
    </row>
    <row r="1041" spans="1:26" customHeight="1" ht="36" hidden="true" outlineLevel="3">
      <c r="A1041" s="2" t="s">
        <v>1948</v>
      </c>
      <c r="B1041" s="3" t="s">
        <v>1949</v>
      </c>
      <c r="C1041" s="2"/>
      <c r="D1041" s="2" t="s">
        <v>16</v>
      </c>
      <c r="E1041" s="4">
        <f>990.00*(1-Z1%)</f>
        <v>990</v>
      </c>
      <c r="F1041" s="2">
        <v>1</v>
      </c>
      <c r="G1041" s="2"/>
    </row>
    <row r="1042" spans="1:26" customHeight="1" ht="35" hidden="true" outlineLevel="3">
      <c r="A1042" s="5" t="s">
        <v>1950</v>
      </c>
      <c r="B1042" s="5"/>
      <c r="C1042" s="5"/>
      <c r="D1042" s="5"/>
      <c r="E1042" s="5"/>
      <c r="F1042" s="5"/>
      <c r="G1042" s="5"/>
    </row>
    <row r="1043" spans="1:26" customHeight="1" ht="35" hidden="true" outlineLevel="4">
      <c r="A1043" s="5" t="s">
        <v>1951</v>
      </c>
      <c r="B1043" s="5"/>
      <c r="C1043" s="5"/>
      <c r="D1043" s="5"/>
      <c r="E1043" s="5"/>
      <c r="F1043" s="5"/>
      <c r="G1043" s="5"/>
    </row>
    <row r="1044" spans="1:26" customHeight="1" ht="36" hidden="true" outlineLevel="4">
      <c r="A1044" s="2" t="s">
        <v>1952</v>
      </c>
      <c r="B1044" s="3" t="s">
        <v>1953</v>
      </c>
      <c r="C1044" s="2"/>
      <c r="D1044" s="2" t="s">
        <v>16</v>
      </c>
      <c r="E1044" s="4">
        <f>250.00*(1-Z1%)</f>
        <v>250</v>
      </c>
      <c r="F1044" s="2">
        <v>1</v>
      </c>
      <c r="G1044" s="2"/>
    </row>
    <row r="1045" spans="1:26" customHeight="1" ht="36" hidden="true" outlineLevel="4">
      <c r="A1045" s="2" t="s">
        <v>1954</v>
      </c>
      <c r="B1045" s="3" t="s">
        <v>1955</v>
      </c>
      <c r="C1045" s="2"/>
      <c r="D1045" s="2" t="s">
        <v>16</v>
      </c>
      <c r="E1045" s="4">
        <f>150.00*(1-Z1%)</f>
        <v>150</v>
      </c>
      <c r="F1045" s="2">
        <v>3</v>
      </c>
      <c r="G1045" s="2"/>
    </row>
    <row r="1046" spans="1:26" customHeight="1" ht="36" hidden="true" outlineLevel="4">
      <c r="A1046" s="2" t="s">
        <v>1956</v>
      </c>
      <c r="B1046" s="3" t="s">
        <v>1957</v>
      </c>
      <c r="C1046" s="2"/>
      <c r="D1046" s="2" t="s">
        <v>16</v>
      </c>
      <c r="E1046" s="4">
        <f>150.00*(1-Z1%)</f>
        <v>150</v>
      </c>
      <c r="F1046" s="2">
        <v>1</v>
      </c>
      <c r="G1046" s="2"/>
    </row>
    <row r="1047" spans="1:26" customHeight="1" ht="36" hidden="true" outlineLevel="4">
      <c r="A1047" s="2" t="s">
        <v>1958</v>
      </c>
      <c r="B1047" s="3" t="s">
        <v>1959</v>
      </c>
      <c r="C1047" s="2"/>
      <c r="D1047" s="2" t="s">
        <v>16</v>
      </c>
      <c r="E1047" s="4">
        <f>200.00*(1-Z1%)</f>
        <v>200</v>
      </c>
      <c r="F1047" s="2">
        <v>2</v>
      </c>
      <c r="G1047" s="2"/>
    </row>
    <row r="1048" spans="1:26" customHeight="1" ht="18" hidden="true" outlineLevel="4">
      <c r="A1048" s="2" t="s">
        <v>1960</v>
      </c>
      <c r="B1048" s="3" t="s">
        <v>1961</v>
      </c>
      <c r="C1048" s="2"/>
      <c r="D1048" s="2" t="s">
        <v>16</v>
      </c>
      <c r="E1048" s="4">
        <f>350.00*(1-Z1%)</f>
        <v>350</v>
      </c>
      <c r="F1048" s="2">
        <v>1</v>
      </c>
      <c r="G1048" s="2"/>
    </row>
    <row r="1049" spans="1:26" customHeight="1" ht="36" hidden="true" outlineLevel="4">
      <c r="A1049" s="2" t="s">
        <v>1962</v>
      </c>
      <c r="B1049" s="3" t="s">
        <v>1963</v>
      </c>
      <c r="C1049" s="2"/>
      <c r="D1049" s="2" t="s">
        <v>16</v>
      </c>
      <c r="E1049" s="4">
        <f>350.00*(1-Z1%)</f>
        <v>350</v>
      </c>
      <c r="F1049" s="2">
        <v>3</v>
      </c>
      <c r="G1049" s="2"/>
    </row>
    <row r="1050" spans="1:26" customHeight="1" ht="36" hidden="true" outlineLevel="4">
      <c r="A1050" s="2" t="s">
        <v>1964</v>
      </c>
      <c r="B1050" s="3" t="s">
        <v>1965</v>
      </c>
      <c r="C1050" s="2"/>
      <c r="D1050" s="2" t="s">
        <v>16</v>
      </c>
      <c r="E1050" s="4">
        <f>250.00*(1-Z1%)</f>
        <v>250</v>
      </c>
      <c r="F1050" s="2">
        <v>2</v>
      </c>
      <c r="G1050" s="2"/>
    </row>
    <row r="1051" spans="1:26" customHeight="1" ht="36" hidden="true" outlineLevel="4">
      <c r="A1051" s="2" t="s">
        <v>1966</v>
      </c>
      <c r="B1051" s="3" t="s">
        <v>1967</v>
      </c>
      <c r="C1051" s="2"/>
      <c r="D1051" s="2" t="s">
        <v>16</v>
      </c>
      <c r="E1051" s="4">
        <f>250.00*(1-Z1%)</f>
        <v>250</v>
      </c>
      <c r="F1051" s="2">
        <v>1</v>
      </c>
      <c r="G1051" s="2"/>
    </row>
    <row r="1052" spans="1:26" customHeight="1" ht="36" hidden="true" outlineLevel="4">
      <c r="A1052" s="2" t="s">
        <v>1968</v>
      </c>
      <c r="B1052" s="3" t="s">
        <v>1969</v>
      </c>
      <c r="C1052" s="2"/>
      <c r="D1052" s="2" t="s">
        <v>16</v>
      </c>
      <c r="E1052" s="4">
        <f>300.00*(1-Z1%)</f>
        <v>300</v>
      </c>
      <c r="F1052" s="2">
        <v>3</v>
      </c>
      <c r="G1052" s="2"/>
    </row>
    <row r="1053" spans="1:26" customHeight="1" ht="36" hidden="true" outlineLevel="4">
      <c r="A1053" s="2" t="s">
        <v>1970</v>
      </c>
      <c r="B1053" s="3" t="s">
        <v>1971</v>
      </c>
      <c r="C1053" s="2"/>
      <c r="D1053" s="2" t="s">
        <v>16</v>
      </c>
      <c r="E1053" s="4">
        <f>580.00*(1-Z1%)</f>
        <v>580</v>
      </c>
      <c r="F1053" s="2">
        <v>2</v>
      </c>
      <c r="G1053" s="2"/>
    </row>
    <row r="1054" spans="1:26" customHeight="1" ht="18" hidden="true" outlineLevel="4">
      <c r="A1054" s="2" t="s">
        <v>1972</v>
      </c>
      <c r="B1054" s="3" t="s">
        <v>1973</v>
      </c>
      <c r="C1054" s="2"/>
      <c r="D1054" s="2" t="s">
        <v>16</v>
      </c>
      <c r="E1054" s="4">
        <f>200.00*(1-Z1%)</f>
        <v>200</v>
      </c>
      <c r="F1054" s="2">
        <v>1</v>
      </c>
      <c r="G1054" s="2"/>
    </row>
    <row r="1055" spans="1:26" customHeight="1" ht="35" hidden="true" outlineLevel="4">
      <c r="A1055" s="5" t="s">
        <v>1974</v>
      </c>
      <c r="B1055" s="5"/>
      <c r="C1055" s="5"/>
      <c r="D1055" s="5"/>
      <c r="E1055" s="5"/>
      <c r="F1055" s="5"/>
      <c r="G1055" s="5"/>
    </row>
    <row r="1056" spans="1:26" customHeight="1" ht="36" hidden="true" outlineLevel="4">
      <c r="A1056" s="2" t="s">
        <v>1975</v>
      </c>
      <c r="B1056" s="3" t="s">
        <v>1976</v>
      </c>
      <c r="C1056" s="2"/>
      <c r="D1056" s="2" t="s">
        <v>16</v>
      </c>
      <c r="E1056" s="4">
        <f>100.00*(1-Z1%)</f>
        <v>100</v>
      </c>
      <c r="F1056" s="2">
        <v>1</v>
      </c>
      <c r="G1056" s="2"/>
    </row>
    <row r="1057" spans="1:26" customHeight="1" ht="36" hidden="true" outlineLevel="4">
      <c r="A1057" s="2" t="s">
        <v>1977</v>
      </c>
      <c r="B1057" s="3" t="s">
        <v>1978</v>
      </c>
      <c r="C1057" s="2"/>
      <c r="D1057" s="2" t="s">
        <v>16</v>
      </c>
      <c r="E1057" s="4">
        <f>100.00*(1-Z1%)</f>
        <v>100</v>
      </c>
      <c r="F1057" s="2">
        <v>4</v>
      </c>
      <c r="G1057" s="2"/>
    </row>
    <row r="1058" spans="1:26" customHeight="1" ht="36" hidden="true" outlineLevel="4">
      <c r="A1058" s="2" t="s">
        <v>1979</v>
      </c>
      <c r="B1058" s="3" t="s">
        <v>1980</v>
      </c>
      <c r="C1058" s="2"/>
      <c r="D1058" s="2" t="s">
        <v>16</v>
      </c>
      <c r="E1058" s="4">
        <f>200.00*(1-Z1%)</f>
        <v>200</v>
      </c>
      <c r="F1058" s="2">
        <v>2</v>
      </c>
      <c r="G1058" s="2"/>
    </row>
    <row r="1059" spans="1:26" customHeight="1" ht="18" hidden="true" outlineLevel="4">
      <c r="A1059" s="2" t="s">
        <v>1981</v>
      </c>
      <c r="B1059" s="3" t="s">
        <v>1982</v>
      </c>
      <c r="C1059" s="2"/>
      <c r="D1059" s="2" t="s">
        <v>16</v>
      </c>
      <c r="E1059" s="4">
        <f>100.00*(1-Z1%)</f>
        <v>100</v>
      </c>
      <c r="F1059" s="2">
        <v>3</v>
      </c>
      <c r="G1059" s="2"/>
    </row>
    <row r="1060" spans="1:26" customHeight="1" ht="36" hidden="true" outlineLevel="4">
      <c r="A1060" s="2" t="s">
        <v>1983</v>
      </c>
      <c r="B1060" s="3" t="s">
        <v>1984</v>
      </c>
      <c r="C1060" s="2"/>
      <c r="D1060" s="2" t="s">
        <v>16</v>
      </c>
      <c r="E1060" s="4">
        <f>250.00*(1-Z1%)</f>
        <v>250</v>
      </c>
      <c r="F1060" s="2">
        <v>3</v>
      </c>
      <c r="G1060" s="2"/>
    </row>
    <row r="1061" spans="1:26" customHeight="1" ht="36" hidden="true" outlineLevel="4">
      <c r="A1061" s="2" t="s">
        <v>1985</v>
      </c>
      <c r="B1061" s="3" t="s">
        <v>1986</v>
      </c>
      <c r="C1061" s="2"/>
      <c r="D1061" s="2" t="s">
        <v>16</v>
      </c>
      <c r="E1061" s="4">
        <f>150.00*(1-Z1%)</f>
        <v>150</v>
      </c>
      <c r="F1061" s="2">
        <v>1</v>
      </c>
      <c r="G1061" s="2"/>
    </row>
    <row r="1062" spans="1:26" customHeight="1" ht="36" hidden="true" outlineLevel="4">
      <c r="A1062" s="2" t="s">
        <v>1987</v>
      </c>
      <c r="B1062" s="3" t="s">
        <v>1988</v>
      </c>
      <c r="C1062" s="2"/>
      <c r="D1062" s="2" t="s">
        <v>16</v>
      </c>
      <c r="E1062" s="4">
        <f>150.00*(1-Z1%)</f>
        <v>150</v>
      </c>
      <c r="F1062" s="2">
        <v>1</v>
      </c>
      <c r="G1062" s="2"/>
    </row>
    <row r="1063" spans="1:26" customHeight="1" ht="35" hidden="true" outlineLevel="3">
      <c r="A1063" s="5" t="s">
        <v>1989</v>
      </c>
      <c r="B1063" s="5"/>
      <c r="C1063" s="5"/>
      <c r="D1063" s="5"/>
      <c r="E1063" s="5"/>
      <c r="F1063" s="5"/>
      <c r="G1063" s="5"/>
    </row>
    <row r="1064" spans="1:26" customHeight="1" ht="35" hidden="true" outlineLevel="4">
      <c r="A1064" s="5" t="s">
        <v>1990</v>
      </c>
      <c r="B1064" s="5"/>
      <c r="C1064" s="5"/>
      <c r="D1064" s="5"/>
      <c r="E1064" s="5"/>
      <c r="F1064" s="5"/>
      <c r="G1064" s="5"/>
    </row>
    <row r="1065" spans="1:26" customHeight="1" ht="18" hidden="true" outlineLevel="4">
      <c r="A1065" s="2" t="s">
        <v>1991</v>
      </c>
      <c r="B1065" s="3" t="s">
        <v>1992</v>
      </c>
      <c r="C1065" s="2"/>
      <c r="D1065" s="2" t="s">
        <v>16</v>
      </c>
      <c r="E1065" s="4">
        <f>100.00*(1-Z1%)</f>
        <v>100</v>
      </c>
      <c r="F1065" s="2">
        <v>2</v>
      </c>
      <c r="G1065" s="2"/>
    </row>
    <row r="1066" spans="1:26" customHeight="1" ht="18" hidden="true" outlineLevel="4">
      <c r="A1066" s="2" t="s">
        <v>1993</v>
      </c>
      <c r="B1066" s="3" t="s">
        <v>1994</v>
      </c>
      <c r="C1066" s="2"/>
      <c r="D1066" s="2" t="s">
        <v>16</v>
      </c>
      <c r="E1066" s="4">
        <f>100.00*(1-Z1%)</f>
        <v>100</v>
      </c>
      <c r="F1066" s="2">
        <v>2</v>
      </c>
      <c r="G1066" s="2"/>
    </row>
    <row r="1067" spans="1:26" customHeight="1" ht="18" hidden="true" outlineLevel="4">
      <c r="A1067" s="2" t="s">
        <v>1995</v>
      </c>
      <c r="B1067" s="3" t="s">
        <v>1996</v>
      </c>
      <c r="C1067" s="2"/>
      <c r="D1067" s="2" t="s">
        <v>16</v>
      </c>
      <c r="E1067" s="4">
        <f>250.00*(1-Z1%)</f>
        <v>250</v>
      </c>
      <c r="F1067" s="2">
        <v>2</v>
      </c>
      <c r="G1067" s="2"/>
    </row>
    <row r="1068" spans="1:26" customHeight="1" ht="18" hidden="true" outlineLevel="4">
      <c r="A1068" s="2" t="s">
        <v>1997</v>
      </c>
      <c r="B1068" s="3" t="s">
        <v>1998</v>
      </c>
      <c r="C1068" s="2"/>
      <c r="D1068" s="2" t="s">
        <v>16</v>
      </c>
      <c r="E1068" s="4">
        <f>100.00*(1-Z1%)</f>
        <v>100</v>
      </c>
      <c r="F1068" s="2">
        <v>1</v>
      </c>
      <c r="G1068" s="2"/>
    </row>
    <row r="1069" spans="1:26" customHeight="1" ht="35" hidden="true" outlineLevel="4">
      <c r="A1069" s="5" t="s">
        <v>1999</v>
      </c>
      <c r="B1069" s="5"/>
      <c r="C1069" s="5"/>
      <c r="D1069" s="5"/>
      <c r="E1069" s="5"/>
      <c r="F1069" s="5"/>
      <c r="G1069" s="5"/>
    </row>
    <row r="1070" spans="1:26" customHeight="1" ht="36" hidden="true" outlineLevel="4">
      <c r="A1070" s="2" t="s">
        <v>2000</v>
      </c>
      <c r="B1070" s="3" t="s">
        <v>2001</v>
      </c>
      <c r="C1070" s="2"/>
      <c r="D1070" s="2" t="s">
        <v>16</v>
      </c>
      <c r="E1070" s="4">
        <f>150.00*(1-Z1%)</f>
        <v>150</v>
      </c>
      <c r="F1070" s="2">
        <v>1</v>
      </c>
      <c r="G1070" s="2"/>
    </row>
    <row r="1071" spans="1:26" customHeight="1" ht="18" hidden="true" outlineLevel="4">
      <c r="A1071" s="2" t="s">
        <v>2002</v>
      </c>
      <c r="B1071" s="3" t="s">
        <v>2003</v>
      </c>
      <c r="C1071" s="2"/>
      <c r="D1071" s="2" t="s">
        <v>16</v>
      </c>
      <c r="E1071" s="4">
        <f>150.00*(1-Z1%)</f>
        <v>150</v>
      </c>
      <c r="F1071" s="2">
        <v>3</v>
      </c>
      <c r="G1071" s="2"/>
    </row>
    <row r="1072" spans="1:26" customHeight="1" ht="18" hidden="true" outlineLevel="4">
      <c r="A1072" s="2" t="s">
        <v>2004</v>
      </c>
      <c r="B1072" s="3" t="s">
        <v>2005</v>
      </c>
      <c r="C1072" s="2"/>
      <c r="D1072" s="2" t="s">
        <v>16</v>
      </c>
      <c r="E1072" s="4">
        <f>150.00*(1-Z1%)</f>
        <v>150</v>
      </c>
      <c r="F1072" s="2">
        <v>2</v>
      </c>
      <c r="G1072" s="2"/>
    </row>
    <row r="1073" spans="1:26" customHeight="1" ht="35" hidden="true" outlineLevel="4">
      <c r="A1073" s="5" t="s">
        <v>2006</v>
      </c>
      <c r="B1073" s="5"/>
      <c r="C1073" s="5"/>
      <c r="D1073" s="5"/>
      <c r="E1073" s="5"/>
      <c r="F1073" s="5"/>
      <c r="G1073" s="5"/>
    </row>
    <row r="1074" spans="1:26" customHeight="1" ht="36" hidden="true" outlineLevel="4">
      <c r="A1074" s="2" t="s">
        <v>2007</v>
      </c>
      <c r="B1074" s="3" t="s">
        <v>2008</v>
      </c>
      <c r="C1074" s="2"/>
      <c r="D1074" s="2" t="s">
        <v>16</v>
      </c>
      <c r="E1074" s="4">
        <f>150.00*(1-Z1%)</f>
        <v>150</v>
      </c>
      <c r="F1074" s="2">
        <v>2</v>
      </c>
      <c r="G1074" s="2"/>
    </row>
    <row r="1075" spans="1:26" customHeight="1" ht="36" hidden="true" outlineLevel="4">
      <c r="A1075" s="2" t="s">
        <v>2009</v>
      </c>
      <c r="B1075" s="3" t="s">
        <v>2010</v>
      </c>
      <c r="C1075" s="2"/>
      <c r="D1075" s="2" t="s">
        <v>16</v>
      </c>
      <c r="E1075" s="4">
        <f>150.00*(1-Z1%)</f>
        <v>150</v>
      </c>
      <c r="F1075" s="2">
        <v>2</v>
      </c>
      <c r="G1075" s="2"/>
    </row>
    <row r="1076" spans="1:26" customHeight="1" ht="36" hidden="true" outlineLevel="4">
      <c r="A1076" s="2" t="s">
        <v>2011</v>
      </c>
      <c r="B1076" s="3" t="s">
        <v>2012</v>
      </c>
      <c r="C1076" s="2"/>
      <c r="D1076" s="2" t="s">
        <v>16</v>
      </c>
      <c r="E1076" s="4">
        <f>150.00*(1-Z1%)</f>
        <v>150</v>
      </c>
      <c r="F1076" s="2">
        <v>2</v>
      </c>
      <c r="G1076" s="2"/>
    </row>
    <row r="1077" spans="1:26" customHeight="1" ht="18" hidden="true" outlineLevel="4">
      <c r="A1077" s="2" t="s">
        <v>2013</v>
      </c>
      <c r="B1077" s="3" t="s">
        <v>2014</v>
      </c>
      <c r="C1077" s="2"/>
      <c r="D1077" s="2" t="s">
        <v>16</v>
      </c>
      <c r="E1077" s="4">
        <f>190.00*(1-Z1%)</f>
        <v>190</v>
      </c>
      <c r="F1077" s="2">
        <v>3</v>
      </c>
      <c r="G1077" s="2"/>
    </row>
    <row r="1078" spans="1:26" customHeight="1" ht="18" hidden="true" outlineLevel="4">
      <c r="A1078" s="2" t="s">
        <v>2015</v>
      </c>
      <c r="B1078" s="3" t="s">
        <v>2016</v>
      </c>
      <c r="C1078" s="2"/>
      <c r="D1078" s="2" t="s">
        <v>16</v>
      </c>
      <c r="E1078" s="4">
        <f>150.00*(1-Z1%)</f>
        <v>150</v>
      </c>
      <c r="F1078" s="2">
        <v>2</v>
      </c>
      <c r="G1078" s="2"/>
    </row>
    <row r="1079" spans="1:26" customHeight="1" ht="18" hidden="true" outlineLevel="4">
      <c r="A1079" s="2" t="s">
        <v>2017</v>
      </c>
      <c r="B1079" s="3" t="s">
        <v>2018</v>
      </c>
      <c r="C1079" s="2"/>
      <c r="D1079" s="2" t="s">
        <v>16</v>
      </c>
      <c r="E1079" s="4">
        <f>150.00*(1-Z1%)</f>
        <v>150</v>
      </c>
      <c r="F1079" s="2">
        <v>3</v>
      </c>
      <c r="G1079" s="2"/>
    </row>
    <row r="1080" spans="1:26" customHeight="1" ht="18" hidden="true" outlineLevel="4">
      <c r="A1080" s="2" t="s">
        <v>2019</v>
      </c>
      <c r="B1080" s="3" t="s">
        <v>2020</v>
      </c>
      <c r="C1080" s="2"/>
      <c r="D1080" s="2" t="s">
        <v>16</v>
      </c>
      <c r="E1080" s="4">
        <f>150.00*(1-Z1%)</f>
        <v>150</v>
      </c>
      <c r="F1080" s="2">
        <v>1</v>
      </c>
      <c r="G1080" s="2"/>
    </row>
    <row r="1081" spans="1:26" customHeight="1" ht="18" hidden="true" outlineLevel="4">
      <c r="A1081" s="2" t="s">
        <v>2021</v>
      </c>
      <c r="B1081" s="3" t="s">
        <v>2022</v>
      </c>
      <c r="C1081" s="2"/>
      <c r="D1081" s="2" t="s">
        <v>16</v>
      </c>
      <c r="E1081" s="4">
        <f>150.00*(1-Z1%)</f>
        <v>150</v>
      </c>
      <c r="F1081" s="2">
        <v>2</v>
      </c>
      <c r="G1081" s="2"/>
    </row>
    <row r="1082" spans="1:26" customHeight="1" ht="35" hidden="true" outlineLevel="3">
      <c r="A1082" s="5" t="s">
        <v>2023</v>
      </c>
      <c r="B1082" s="5"/>
      <c r="C1082" s="5"/>
      <c r="D1082" s="5"/>
      <c r="E1082" s="5"/>
      <c r="F1082" s="5"/>
      <c r="G1082" s="5"/>
    </row>
    <row r="1083" spans="1:26" customHeight="1" ht="18" hidden="true" outlineLevel="3">
      <c r="A1083" s="2" t="s">
        <v>2024</v>
      </c>
      <c r="B1083" s="3" t="s">
        <v>2025</v>
      </c>
      <c r="C1083" s="2"/>
      <c r="D1083" s="2" t="s">
        <v>16</v>
      </c>
      <c r="E1083" s="4">
        <f>100.00*(1-Z1%)</f>
        <v>100</v>
      </c>
      <c r="F1083" s="2">
        <v>1</v>
      </c>
      <c r="G1083" s="2"/>
    </row>
    <row r="1084" spans="1:26" customHeight="1" ht="35" hidden="true" outlineLevel="2">
      <c r="A1084" s="5" t="s">
        <v>2026</v>
      </c>
      <c r="B1084" s="5"/>
      <c r="C1084" s="5"/>
      <c r="D1084" s="5"/>
      <c r="E1084" s="5"/>
      <c r="F1084" s="5"/>
      <c r="G1084" s="5"/>
    </row>
    <row r="1085" spans="1:26" customHeight="1" ht="35" hidden="true" outlineLevel="3">
      <c r="A1085" s="5" t="s">
        <v>2027</v>
      </c>
      <c r="B1085" s="5"/>
      <c r="C1085" s="5"/>
      <c r="D1085" s="5"/>
      <c r="E1085" s="5"/>
      <c r="F1085" s="5"/>
      <c r="G1085" s="5"/>
    </row>
    <row r="1086" spans="1:26" customHeight="1" ht="18" hidden="true" outlineLevel="3">
      <c r="A1086" s="2" t="s">
        <v>2028</v>
      </c>
      <c r="B1086" s="3" t="s">
        <v>2029</v>
      </c>
      <c r="C1086" s="2"/>
      <c r="D1086" s="2" t="s">
        <v>16</v>
      </c>
      <c r="E1086" s="4">
        <f>1590.00*(1-Z1%)</f>
        <v>1590</v>
      </c>
      <c r="F1086" s="2">
        <v>1</v>
      </c>
      <c r="G1086" s="2"/>
    </row>
    <row r="1087" spans="1:26" customHeight="1" ht="18" hidden="true" outlineLevel="3">
      <c r="A1087" s="2" t="s">
        <v>2030</v>
      </c>
      <c r="B1087" s="3" t="s">
        <v>2031</v>
      </c>
      <c r="C1087" s="2"/>
      <c r="D1087" s="2" t="s">
        <v>16</v>
      </c>
      <c r="E1087" s="4">
        <f>1590.00*(1-Z1%)</f>
        <v>1590</v>
      </c>
      <c r="F1087" s="2">
        <v>2</v>
      </c>
      <c r="G1087" s="2"/>
    </row>
    <row r="1088" spans="1:26" customHeight="1" ht="18" hidden="true" outlineLevel="3">
      <c r="A1088" s="2" t="s">
        <v>2032</v>
      </c>
      <c r="B1088" s="3" t="s">
        <v>2033</v>
      </c>
      <c r="C1088" s="2"/>
      <c r="D1088" s="2" t="s">
        <v>16</v>
      </c>
      <c r="E1088" s="4">
        <f>2650.00*(1-Z1%)</f>
        <v>2650</v>
      </c>
      <c r="F1088" s="2">
        <v>1</v>
      </c>
      <c r="G1088" s="2"/>
    </row>
    <row r="1089" spans="1:26" customHeight="1" ht="36" hidden="true" outlineLevel="3">
      <c r="A1089" s="2" t="s">
        <v>2034</v>
      </c>
      <c r="B1089" s="3" t="s">
        <v>2035</v>
      </c>
      <c r="C1089" s="2"/>
      <c r="D1089" s="2" t="s">
        <v>16</v>
      </c>
      <c r="E1089" s="4">
        <f>2990.00*(1-Z1%)</f>
        <v>2990</v>
      </c>
      <c r="F1089" s="2">
        <v>1</v>
      </c>
      <c r="G1089" s="2"/>
    </row>
    <row r="1090" spans="1:26" customHeight="1" ht="18" hidden="true" outlineLevel="3">
      <c r="A1090" s="2" t="s">
        <v>2036</v>
      </c>
      <c r="B1090" s="3" t="s">
        <v>2037</v>
      </c>
      <c r="C1090" s="2"/>
      <c r="D1090" s="2" t="s">
        <v>16</v>
      </c>
      <c r="E1090" s="4">
        <f>1300.00*(1-Z1%)</f>
        <v>1300</v>
      </c>
      <c r="F1090" s="2">
        <v>1</v>
      </c>
      <c r="G1090" s="2"/>
    </row>
    <row r="1091" spans="1:26" customHeight="1" ht="18" hidden="true" outlineLevel="3">
      <c r="A1091" s="2" t="s">
        <v>2038</v>
      </c>
      <c r="B1091" s="3" t="s">
        <v>2039</v>
      </c>
      <c r="C1091" s="2"/>
      <c r="D1091" s="2" t="s">
        <v>16</v>
      </c>
      <c r="E1091" s="4">
        <f>2325.00*(1-Z1%)</f>
        <v>2325</v>
      </c>
      <c r="F1091" s="2">
        <v>1</v>
      </c>
      <c r="G1091" s="2"/>
    </row>
    <row r="1092" spans="1:26" customHeight="1" ht="18" hidden="true" outlineLevel="3">
      <c r="A1092" s="2" t="s">
        <v>2040</v>
      </c>
      <c r="B1092" s="3" t="s">
        <v>2041</v>
      </c>
      <c r="C1092" s="2"/>
      <c r="D1092" s="2" t="s">
        <v>16</v>
      </c>
      <c r="E1092" s="4">
        <f>3600.00*(1-Z1%)</f>
        <v>3600</v>
      </c>
      <c r="F1092" s="2">
        <v>1</v>
      </c>
      <c r="G1092" s="2"/>
    </row>
    <row r="1093" spans="1:26" customHeight="1" ht="35" hidden="true" outlineLevel="3">
      <c r="A1093" s="5" t="s">
        <v>2042</v>
      </c>
      <c r="B1093" s="5"/>
      <c r="C1093" s="5"/>
      <c r="D1093" s="5"/>
      <c r="E1093" s="5"/>
      <c r="F1093" s="5"/>
      <c r="G1093" s="5"/>
    </row>
    <row r="1094" spans="1:26" customHeight="1" ht="18" hidden="true" outlineLevel="3">
      <c r="A1094" s="2" t="s">
        <v>2043</v>
      </c>
      <c r="B1094" s="3" t="s">
        <v>2044</v>
      </c>
      <c r="C1094" s="2"/>
      <c r="D1094" s="2" t="s">
        <v>16</v>
      </c>
      <c r="E1094" s="4">
        <f>250.00*(1-Z1%)</f>
        <v>250</v>
      </c>
      <c r="F1094" s="2">
        <v>1</v>
      </c>
      <c r="G1094" s="2"/>
    </row>
    <row r="1095" spans="1:26" customHeight="1" ht="18" hidden="true" outlineLevel="3">
      <c r="A1095" s="2" t="s">
        <v>2045</v>
      </c>
      <c r="B1095" s="3" t="s">
        <v>2046</v>
      </c>
      <c r="C1095" s="2"/>
      <c r="D1095" s="2" t="s">
        <v>16</v>
      </c>
      <c r="E1095" s="4">
        <f>500.00*(1-Z1%)</f>
        <v>500</v>
      </c>
      <c r="F1095" s="2">
        <v>3</v>
      </c>
      <c r="G1095" s="2"/>
    </row>
    <row r="1096" spans="1:26" customHeight="1" ht="18" hidden="true" outlineLevel="3">
      <c r="A1096" s="2" t="s">
        <v>2047</v>
      </c>
      <c r="B1096" s="3" t="s">
        <v>2048</v>
      </c>
      <c r="C1096" s="2"/>
      <c r="D1096" s="2" t="s">
        <v>16</v>
      </c>
      <c r="E1096" s="4">
        <f>150.00*(1-Z1%)</f>
        <v>150</v>
      </c>
      <c r="F1096" s="2">
        <v>1</v>
      </c>
      <c r="G1096" s="2"/>
    </row>
    <row r="1097" spans="1:26" customHeight="1" ht="18" hidden="true" outlineLevel="3">
      <c r="A1097" s="2" t="s">
        <v>2049</v>
      </c>
      <c r="B1097" s="3" t="s">
        <v>2050</v>
      </c>
      <c r="C1097" s="2"/>
      <c r="D1097" s="2" t="s">
        <v>16</v>
      </c>
      <c r="E1097" s="4">
        <f>200.00*(1-Z1%)</f>
        <v>200</v>
      </c>
      <c r="F1097" s="2">
        <v>2</v>
      </c>
      <c r="G1097" s="2"/>
    </row>
    <row r="1098" spans="1:26" customHeight="1" ht="18" hidden="true" outlineLevel="3">
      <c r="A1098" s="2" t="s">
        <v>2051</v>
      </c>
      <c r="B1098" s="3" t="s">
        <v>2052</v>
      </c>
      <c r="C1098" s="2"/>
      <c r="D1098" s="2" t="s">
        <v>16</v>
      </c>
      <c r="E1098" s="4">
        <f>250.00*(1-Z1%)</f>
        <v>250</v>
      </c>
      <c r="F1098" s="2">
        <v>3</v>
      </c>
      <c r="G1098" s="2"/>
    </row>
    <row r="1099" spans="1:26" customHeight="1" ht="18" hidden="true" outlineLevel="3">
      <c r="A1099" s="2" t="s">
        <v>2053</v>
      </c>
      <c r="B1099" s="3" t="s">
        <v>2054</v>
      </c>
      <c r="C1099" s="2"/>
      <c r="D1099" s="2" t="s">
        <v>16</v>
      </c>
      <c r="E1099" s="4">
        <f>200.00*(1-Z1%)</f>
        <v>200</v>
      </c>
      <c r="F1099" s="2">
        <v>2</v>
      </c>
      <c r="G1099" s="2"/>
    </row>
    <row r="1100" spans="1:26" customHeight="1" ht="18" hidden="true" outlineLevel="3">
      <c r="A1100" s="2" t="s">
        <v>2055</v>
      </c>
      <c r="B1100" s="3" t="s">
        <v>2056</v>
      </c>
      <c r="C1100" s="2"/>
      <c r="D1100" s="2" t="s">
        <v>16</v>
      </c>
      <c r="E1100" s="4">
        <f>250.00*(1-Z1%)</f>
        <v>250</v>
      </c>
      <c r="F1100" s="2">
        <v>2</v>
      </c>
      <c r="G1100" s="2"/>
    </row>
    <row r="1101" spans="1:26" customHeight="1" ht="18" hidden="true" outlineLevel="3">
      <c r="A1101" s="2" t="s">
        <v>2057</v>
      </c>
      <c r="B1101" s="3" t="s">
        <v>2058</v>
      </c>
      <c r="C1101" s="2"/>
      <c r="D1101" s="2" t="s">
        <v>16</v>
      </c>
      <c r="E1101" s="4">
        <f>200.00*(1-Z1%)</f>
        <v>200</v>
      </c>
      <c r="F1101" s="2">
        <v>1</v>
      </c>
      <c r="G1101" s="2"/>
    </row>
    <row r="1102" spans="1:26" customHeight="1" ht="18" hidden="true" outlineLevel="3">
      <c r="A1102" s="2" t="s">
        <v>2059</v>
      </c>
      <c r="B1102" s="3" t="s">
        <v>2060</v>
      </c>
      <c r="C1102" s="2"/>
      <c r="D1102" s="2" t="s">
        <v>16</v>
      </c>
      <c r="E1102" s="4">
        <f>200.00*(1-Z1%)</f>
        <v>200</v>
      </c>
      <c r="F1102" s="2">
        <v>1</v>
      </c>
      <c r="G1102" s="2"/>
    </row>
    <row r="1103" spans="1:26" customHeight="1" ht="18" hidden="true" outlineLevel="3">
      <c r="A1103" s="2" t="s">
        <v>2061</v>
      </c>
      <c r="B1103" s="3" t="s">
        <v>2062</v>
      </c>
      <c r="C1103" s="2"/>
      <c r="D1103" s="2" t="s">
        <v>16</v>
      </c>
      <c r="E1103" s="4">
        <f>500.00*(1-Z1%)</f>
        <v>500</v>
      </c>
      <c r="F1103" s="2">
        <v>1</v>
      </c>
      <c r="G1103" s="2"/>
    </row>
    <row r="1104" spans="1:26" customHeight="1" ht="18" hidden="true" outlineLevel="3">
      <c r="A1104" s="2" t="s">
        <v>2063</v>
      </c>
      <c r="B1104" s="3" t="s">
        <v>2064</v>
      </c>
      <c r="C1104" s="2"/>
      <c r="D1104" s="2" t="s">
        <v>16</v>
      </c>
      <c r="E1104" s="4">
        <f>200.00*(1-Z1%)</f>
        <v>200</v>
      </c>
      <c r="F1104" s="2">
        <v>1</v>
      </c>
      <c r="G1104" s="2"/>
    </row>
    <row r="1105" spans="1:26" customHeight="1" ht="18" hidden="true" outlineLevel="3">
      <c r="A1105" s="2" t="s">
        <v>2065</v>
      </c>
      <c r="B1105" s="3" t="s">
        <v>2066</v>
      </c>
      <c r="C1105" s="2"/>
      <c r="D1105" s="2" t="s">
        <v>16</v>
      </c>
      <c r="E1105" s="4">
        <f>200.00*(1-Z1%)</f>
        <v>200</v>
      </c>
      <c r="F1105" s="2">
        <v>1</v>
      </c>
      <c r="G1105" s="2"/>
    </row>
    <row r="1106" spans="1:26" customHeight="1" ht="18" hidden="true" outlineLevel="3">
      <c r="A1106" s="2" t="s">
        <v>2067</v>
      </c>
      <c r="B1106" s="3" t="s">
        <v>2068</v>
      </c>
      <c r="C1106" s="2"/>
      <c r="D1106" s="2" t="s">
        <v>16</v>
      </c>
      <c r="E1106" s="4">
        <f>200.00*(1-Z1%)</f>
        <v>200</v>
      </c>
      <c r="F1106" s="2">
        <v>1</v>
      </c>
      <c r="G1106" s="2"/>
    </row>
    <row r="1107" spans="1:26" customHeight="1" ht="18" hidden="true" outlineLevel="3">
      <c r="A1107" s="2" t="s">
        <v>2069</v>
      </c>
      <c r="B1107" s="3" t="s">
        <v>2070</v>
      </c>
      <c r="C1107" s="2"/>
      <c r="D1107" s="2" t="s">
        <v>16</v>
      </c>
      <c r="E1107" s="4">
        <f>200.00*(1-Z1%)</f>
        <v>200</v>
      </c>
      <c r="F1107" s="2">
        <v>1</v>
      </c>
      <c r="G1107" s="2"/>
    </row>
    <row r="1108" spans="1:26" customHeight="1" ht="18" hidden="true" outlineLevel="3">
      <c r="A1108" s="2" t="s">
        <v>2071</v>
      </c>
      <c r="B1108" s="3" t="s">
        <v>2072</v>
      </c>
      <c r="C1108" s="2"/>
      <c r="D1108" s="2" t="s">
        <v>16</v>
      </c>
      <c r="E1108" s="4">
        <f>200.00*(1-Z1%)</f>
        <v>200</v>
      </c>
      <c r="F1108" s="2">
        <v>1</v>
      </c>
      <c r="G1108" s="2"/>
    </row>
    <row r="1109" spans="1:26" customHeight="1" ht="36" hidden="true" outlineLevel="3">
      <c r="A1109" s="2" t="s">
        <v>2073</v>
      </c>
      <c r="B1109" s="3" t="s">
        <v>2074</v>
      </c>
      <c r="C1109" s="2"/>
      <c r="D1109" s="2" t="s">
        <v>16</v>
      </c>
      <c r="E1109" s="4">
        <f>150.00*(1-Z1%)</f>
        <v>150</v>
      </c>
      <c r="F1109" s="2">
        <v>1</v>
      </c>
      <c r="G1109" s="2"/>
    </row>
    <row r="1110" spans="1:26" customHeight="1" ht="18" hidden="true" outlineLevel="3">
      <c r="A1110" s="2" t="s">
        <v>2075</v>
      </c>
      <c r="B1110" s="3" t="s">
        <v>2076</v>
      </c>
      <c r="C1110" s="2"/>
      <c r="D1110" s="2" t="s">
        <v>16</v>
      </c>
      <c r="E1110" s="4">
        <f>150.00*(1-Z1%)</f>
        <v>150</v>
      </c>
      <c r="F1110" s="2">
        <v>1</v>
      </c>
      <c r="G1110" s="2"/>
    </row>
    <row r="1111" spans="1:26" customHeight="1" ht="18" hidden="true" outlineLevel="3">
      <c r="A1111" s="2" t="s">
        <v>2077</v>
      </c>
      <c r="B1111" s="3" t="s">
        <v>2078</v>
      </c>
      <c r="C1111" s="2"/>
      <c r="D1111" s="2" t="s">
        <v>16</v>
      </c>
      <c r="E1111" s="4">
        <f>150.00*(1-Z1%)</f>
        <v>150</v>
      </c>
      <c r="F1111" s="2">
        <v>1</v>
      </c>
      <c r="G1111" s="2"/>
    </row>
    <row r="1112" spans="1:26" customHeight="1" ht="18" hidden="true" outlineLevel="3">
      <c r="A1112" s="2" t="s">
        <v>2079</v>
      </c>
      <c r="B1112" s="3" t="s">
        <v>2080</v>
      </c>
      <c r="C1112" s="2"/>
      <c r="D1112" s="2" t="s">
        <v>16</v>
      </c>
      <c r="E1112" s="4">
        <f>150.00*(1-Z1%)</f>
        <v>150</v>
      </c>
      <c r="F1112" s="2">
        <v>1</v>
      </c>
      <c r="G1112" s="2"/>
    </row>
    <row r="1113" spans="1:26" customHeight="1" ht="18" hidden="true" outlineLevel="3">
      <c r="A1113" s="2" t="s">
        <v>2081</v>
      </c>
      <c r="B1113" s="3" t="s">
        <v>2082</v>
      </c>
      <c r="C1113" s="2"/>
      <c r="D1113" s="2" t="s">
        <v>16</v>
      </c>
      <c r="E1113" s="4">
        <f>150.00*(1-Z1%)</f>
        <v>150</v>
      </c>
      <c r="F1113" s="2">
        <v>2</v>
      </c>
      <c r="G1113" s="2"/>
    </row>
    <row r="1114" spans="1:26" customHeight="1" ht="18" hidden="true" outlineLevel="3">
      <c r="A1114" s="2" t="s">
        <v>2083</v>
      </c>
      <c r="B1114" s="3" t="s">
        <v>2084</v>
      </c>
      <c r="C1114" s="2"/>
      <c r="D1114" s="2" t="s">
        <v>16</v>
      </c>
      <c r="E1114" s="4">
        <f>150.00*(1-Z1%)</f>
        <v>150</v>
      </c>
      <c r="F1114" s="2">
        <v>1</v>
      </c>
      <c r="G1114" s="2"/>
    </row>
    <row r="1115" spans="1:26" customHeight="1" ht="18" hidden="true" outlineLevel="3">
      <c r="A1115" s="2" t="s">
        <v>2085</v>
      </c>
      <c r="B1115" s="3" t="s">
        <v>2086</v>
      </c>
      <c r="C1115" s="2"/>
      <c r="D1115" s="2" t="s">
        <v>16</v>
      </c>
      <c r="E1115" s="4">
        <f>150.00*(1-Z1%)</f>
        <v>150</v>
      </c>
      <c r="F1115" s="2">
        <v>1</v>
      </c>
      <c r="G1115" s="2"/>
    </row>
    <row r="1116" spans="1:26" customHeight="1" ht="18" hidden="true" outlineLevel="3">
      <c r="A1116" s="2" t="s">
        <v>2087</v>
      </c>
      <c r="B1116" s="3" t="s">
        <v>2088</v>
      </c>
      <c r="C1116" s="2"/>
      <c r="D1116" s="2" t="s">
        <v>16</v>
      </c>
      <c r="E1116" s="4">
        <f>150.00*(1-Z1%)</f>
        <v>150</v>
      </c>
      <c r="F1116" s="2">
        <v>1</v>
      </c>
      <c r="G1116" s="2"/>
    </row>
    <row r="1117" spans="1:26" customHeight="1" ht="18" hidden="true" outlineLevel="3">
      <c r="A1117" s="2" t="s">
        <v>2089</v>
      </c>
      <c r="B1117" s="3" t="s">
        <v>2090</v>
      </c>
      <c r="C1117" s="2"/>
      <c r="D1117" s="2" t="s">
        <v>16</v>
      </c>
      <c r="E1117" s="4">
        <f>150.00*(1-Z1%)</f>
        <v>150</v>
      </c>
      <c r="F1117" s="2">
        <v>1</v>
      </c>
      <c r="G1117" s="2"/>
    </row>
    <row r="1118" spans="1:26" customHeight="1" ht="18" hidden="true" outlineLevel="3">
      <c r="A1118" s="2" t="s">
        <v>2091</v>
      </c>
      <c r="B1118" s="3" t="s">
        <v>2092</v>
      </c>
      <c r="C1118" s="2"/>
      <c r="D1118" s="2" t="s">
        <v>16</v>
      </c>
      <c r="E1118" s="4">
        <f>150.00*(1-Z1%)</f>
        <v>150</v>
      </c>
      <c r="F1118" s="2">
        <v>2</v>
      </c>
      <c r="G1118" s="2"/>
    </row>
    <row r="1119" spans="1:26" customHeight="1" ht="18" hidden="true" outlineLevel="3">
      <c r="A1119" s="2" t="s">
        <v>2093</v>
      </c>
      <c r="B1119" s="3" t="s">
        <v>2094</v>
      </c>
      <c r="C1119" s="2"/>
      <c r="D1119" s="2" t="s">
        <v>16</v>
      </c>
      <c r="E1119" s="4">
        <f>100.00*(1-Z1%)</f>
        <v>100</v>
      </c>
      <c r="F1119" s="2">
        <v>3</v>
      </c>
      <c r="G1119" s="2"/>
    </row>
    <row r="1120" spans="1:26" customHeight="1" ht="18" hidden="true" outlineLevel="3">
      <c r="A1120" s="2" t="s">
        <v>2095</v>
      </c>
      <c r="B1120" s="3" t="s">
        <v>2096</v>
      </c>
      <c r="C1120" s="2"/>
      <c r="D1120" s="2" t="s">
        <v>16</v>
      </c>
      <c r="E1120" s="4">
        <f>100.00*(1-Z1%)</f>
        <v>100</v>
      </c>
      <c r="F1120" s="2">
        <v>1</v>
      </c>
      <c r="G1120" s="2"/>
    </row>
    <row r="1121" spans="1:26" customHeight="1" ht="18" hidden="true" outlineLevel="3">
      <c r="A1121" s="2" t="s">
        <v>2097</v>
      </c>
      <c r="B1121" s="3" t="s">
        <v>2098</v>
      </c>
      <c r="C1121" s="2"/>
      <c r="D1121" s="2" t="s">
        <v>16</v>
      </c>
      <c r="E1121" s="4">
        <f>150.00*(1-Z1%)</f>
        <v>150</v>
      </c>
      <c r="F1121" s="2">
        <v>1</v>
      </c>
      <c r="G1121" s="2"/>
    </row>
    <row r="1122" spans="1:26" customHeight="1" ht="35" hidden="true" outlineLevel="3">
      <c r="A1122" s="5" t="s">
        <v>2099</v>
      </c>
      <c r="B1122" s="5"/>
      <c r="C1122" s="5"/>
      <c r="D1122" s="5"/>
      <c r="E1122" s="5"/>
      <c r="F1122" s="5"/>
      <c r="G1122" s="5"/>
    </row>
    <row r="1123" spans="1:26" customHeight="1" ht="18" hidden="true" outlineLevel="3">
      <c r="A1123" s="2" t="s">
        <v>2100</v>
      </c>
      <c r="B1123" s="3" t="s">
        <v>2101</v>
      </c>
      <c r="C1123" s="2"/>
      <c r="D1123" s="2" t="s">
        <v>16</v>
      </c>
      <c r="E1123" s="4">
        <f>1790.00*(1-Z1%)</f>
        <v>1790</v>
      </c>
      <c r="F1123" s="2">
        <v>1</v>
      </c>
      <c r="G1123" s="2"/>
    </row>
    <row r="1124" spans="1:26" customHeight="1" ht="36" hidden="true" outlineLevel="3">
      <c r="A1124" s="2" t="s">
        <v>2102</v>
      </c>
      <c r="B1124" s="3" t="s">
        <v>2103</v>
      </c>
      <c r="C1124" s="2"/>
      <c r="D1124" s="2" t="s">
        <v>16</v>
      </c>
      <c r="E1124" s="4">
        <f>650.00*(1-Z1%)</f>
        <v>650</v>
      </c>
      <c r="F1124" s="2">
        <v>1</v>
      </c>
      <c r="G1124" s="2"/>
    </row>
    <row r="1125" spans="1:26" customHeight="1" ht="18" hidden="true" outlineLevel="3">
      <c r="A1125" s="2" t="s">
        <v>2104</v>
      </c>
      <c r="B1125" s="3" t="s">
        <v>2105</v>
      </c>
      <c r="C1125" s="2"/>
      <c r="D1125" s="2" t="s">
        <v>16</v>
      </c>
      <c r="E1125" s="4">
        <f>650.00*(1-Z1%)</f>
        <v>650</v>
      </c>
      <c r="F1125" s="2">
        <v>1</v>
      </c>
      <c r="G1125" s="2"/>
    </row>
    <row r="1126" spans="1:26" customHeight="1" ht="36" hidden="true" outlineLevel="3">
      <c r="A1126" s="2" t="s">
        <v>2106</v>
      </c>
      <c r="B1126" s="3" t="s">
        <v>2107</v>
      </c>
      <c r="C1126" s="2"/>
      <c r="D1126" s="2" t="s">
        <v>16</v>
      </c>
      <c r="E1126" s="4">
        <f>550.00*(1-Z1%)</f>
        <v>550</v>
      </c>
      <c r="F1126" s="2">
        <v>1</v>
      </c>
      <c r="G1126" s="2"/>
    </row>
    <row r="1127" spans="1:26" customHeight="1" ht="35" hidden="true" outlineLevel="2">
      <c r="A1127" s="5" t="s">
        <v>2108</v>
      </c>
      <c r="B1127" s="5"/>
      <c r="C1127" s="5"/>
      <c r="D1127" s="5"/>
      <c r="E1127" s="5"/>
      <c r="F1127" s="5"/>
      <c r="G1127" s="5"/>
    </row>
    <row r="1128" spans="1:26" customHeight="1" ht="35" hidden="true" outlineLevel="3">
      <c r="A1128" s="5" t="s">
        <v>2109</v>
      </c>
      <c r="B1128" s="5"/>
      <c r="C1128" s="5"/>
      <c r="D1128" s="5"/>
      <c r="E1128" s="5"/>
      <c r="F1128" s="5"/>
      <c r="G1128" s="5"/>
    </row>
    <row r="1129" spans="1:26" customHeight="1" ht="18" hidden="true" outlineLevel="3">
      <c r="A1129" s="2" t="s">
        <v>2110</v>
      </c>
      <c r="B1129" s="3" t="s">
        <v>2111</v>
      </c>
      <c r="C1129" s="2"/>
      <c r="D1129" s="2" t="s">
        <v>16</v>
      </c>
      <c r="E1129" s="4">
        <f>300.00*(1-Z1%)</f>
        <v>300</v>
      </c>
      <c r="F1129" s="2">
        <v>2</v>
      </c>
      <c r="G1129" s="2"/>
    </row>
    <row r="1130" spans="1:26" customHeight="1" ht="18" hidden="true" outlineLevel="3">
      <c r="A1130" s="2" t="s">
        <v>2112</v>
      </c>
      <c r="B1130" s="3" t="s">
        <v>2113</v>
      </c>
      <c r="C1130" s="2"/>
      <c r="D1130" s="2" t="s">
        <v>16</v>
      </c>
      <c r="E1130" s="4">
        <f>350.00*(1-Z1%)</f>
        <v>350</v>
      </c>
      <c r="F1130" s="2">
        <v>1</v>
      </c>
      <c r="G1130" s="2"/>
    </row>
    <row r="1131" spans="1:26" customHeight="1" ht="18" hidden="true" outlineLevel="3">
      <c r="A1131" s="2" t="s">
        <v>2114</v>
      </c>
      <c r="B1131" s="3" t="s">
        <v>2115</v>
      </c>
      <c r="C1131" s="2"/>
      <c r="D1131" s="2" t="s">
        <v>16</v>
      </c>
      <c r="E1131" s="4">
        <f>300.00*(1-Z1%)</f>
        <v>300</v>
      </c>
      <c r="F1131" s="2">
        <v>1</v>
      </c>
      <c r="G1131" s="2"/>
    </row>
    <row r="1132" spans="1:26" customHeight="1" ht="18" hidden="true" outlineLevel="3">
      <c r="A1132" s="2" t="s">
        <v>2116</v>
      </c>
      <c r="B1132" s="3" t="s">
        <v>2117</v>
      </c>
      <c r="C1132" s="2"/>
      <c r="D1132" s="2" t="s">
        <v>16</v>
      </c>
      <c r="E1132" s="4">
        <f>250.00*(1-Z1%)</f>
        <v>250</v>
      </c>
      <c r="F1132" s="2">
        <v>2</v>
      </c>
      <c r="G1132" s="2"/>
    </row>
    <row r="1133" spans="1:26" customHeight="1" ht="18" hidden="true" outlineLevel="3">
      <c r="A1133" s="2" t="s">
        <v>2118</v>
      </c>
      <c r="B1133" s="3" t="s">
        <v>2119</v>
      </c>
      <c r="C1133" s="2"/>
      <c r="D1133" s="2" t="s">
        <v>16</v>
      </c>
      <c r="E1133" s="4">
        <f>250.00*(1-Z1%)</f>
        <v>250</v>
      </c>
      <c r="F1133" s="2">
        <v>3</v>
      </c>
      <c r="G1133" s="2"/>
    </row>
    <row r="1134" spans="1:26" customHeight="1" ht="18" hidden="true" outlineLevel="3">
      <c r="A1134" s="2" t="s">
        <v>2120</v>
      </c>
      <c r="B1134" s="3" t="s">
        <v>2121</v>
      </c>
      <c r="C1134" s="2"/>
      <c r="D1134" s="2" t="s">
        <v>16</v>
      </c>
      <c r="E1134" s="4">
        <f>250.00*(1-Z1%)</f>
        <v>250</v>
      </c>
      <c r="F1134" s="2">
        <v>2</v>
      </c>
      <c r="G1134" s="2"/>
    </row>
    <row r="1135" spans="1:26" customHeight="1" ht="18" hidden="true" outlineLevel="3">
      <c r="A1135" s="2" t="s">
        <v>2122</v>
      </c>
      <c r="B1135" s="3" t="s">
        <v>2123</v>
      </c>
      <c r="C1135" s="2"/>
      <c r="D1135" s="2" t="s">
        <v>16</v>
      </c>
      <c r="E1135" s="4">
        <f>250.00*(1-Z1%)</f>
        <v>250</v>
      </c>
      <c r="F1135" s="2">
        <v>2</v>
      </c>
      <c r="G1135" s="2"/>
    </row>
    <row r="1136" spans="1:26" customHeight="1" ht="18" hidden="true" outlineLevel="3">
      <c r="A1136" s="2" t="s">
        <v>2124</v>
      </c>
      <c r="B1136" s="3" t="s">
        <v>2125</v>
      </c>
      <c r="C1136" s="2"/>
      <c r="D1136" s="2" t="s">
        <v>16</v>
      </c>
      <c r="E1136" s="4">
        <f>250.00*(1-Z1%)</f>
        <v>250</v>
      </c>
      <c r="F1136" s="2">
        <v>1</v>
      </c>
      <c r="G1136" s="2"/>
    </row>
    <row r="1137" spans="1:26" customHeight="1" ht="18" hidden="true" outlineLevel="3">
      <c r="A1137" s="2" t="s">
        <v>2126</v>
      </c>
      <c r="B1137" s="3" t="s">
        <v>2127</v>
      </c>
      <c r="C1137" s="2"/>
      <c r="D1137" s="2" t="s">
        <v>16</v>
      </c>
      <c r="E1137" s="4">
        <f>250.00*(1-Z1%)</f>
        <v>250</v>
      </c>
      <c r="F1137" s="2">
        <v>4</v>
      </c>
      <c r="G1137" s="2"/>
    </row>
    <row r="1138" spans="1:26" customHeight="1" ht="18" hidden="true" outlineLevel="3">
      <c r="A1138" s="2" t="s">
        <v>2128</v>
      </c>
      <c r="B1138" s="3" t="s">
        <v>2129</v>
      </c>
      <c r="C1138" s="2"/>
      <c r="D1138" s="2" t="s">
        <v>16</v>
      </c>
      <c r="E1138" s="4">
        <f>300.00*(1-Z1%)</f>
        <v>300</v>
      </c>
      <c r="F1138" s="2">
        <v>5</v>
      </c>
      <c r="G1138" s="2"/>
    </row>
    <row r="1139" spans="1:26" customHeight="1" ht="35" hidden="true" outlineLevel="3">
      <c r="A1139" s="5" t="s">
        <v>2130</v>
      </c>
      <c r="B1139" s="5"/>
      <c r="C1139" s="5"/>
      <c r="D1139" s="5"/>
      <c r="E1139" s="5"/>
      <c r="F1139" s="5"/>
      <c r="G1139" s="5"/>
    </row>
    <row r="1140" spans="1:26" customHeight="1" ht="18" hidden="true" outlineLevel="3">
      <c r="A1140" s="2" t="s">
        <v>2131</v>
      </c>
      <c r="B1140" s="3" t="s">
        <v>2132</v>
      </c>
      <c r="C1140" s="2"/>
      <c r="D1140" s="2" t="s">
        <v>16</v>
      </c>
      <c r="E1140" s="4">
        <f>350.00*(1-Z1%)</f>
        <v>350</v>
      </c>
      <c r="F1140" s="2">
        <v>2</v>
      </c>
      <c r="G1140" s="2"/>
    </row>
    <row r="1141" spans="1:26" customHeight="1" ht="18" hidden="true" outlineLevel="3">
      <c r="A1141" s="2" t="s">
        <v>2133</v>
      </c>
      <c r="B1141" s="3" t="s">
        <v>2134</v>
      </c>
      <c r="C1141" s="2"/>
      <c r="D1141" s="2" t="s">
        <v>16</v>
      </c>
      <c r="E1141" s="4">
        <f>300.00*(1-Z1%)</f>
        <v>300</v>
      </c>
      <c r="F1141" s="2">
        <v>2</v>
      </c>
      <c r="G1141" s="2"/>
    </row>
    <row r="1142" spans="1:26" customHeight="1" ht="18" hidden="true" outlineLevel="3">
      <c r="A1142" s="2" t="s">
        <v>2135</v>
      </c>
      <c r="B1142" s="3" t="s">
        <v>2136</v>
      </c>
      <c r="C1142" s="2"/>
      <c r="D1142" s="2" t="s">
        <v>16</v>
      </c>
      <c r="E1142" s="4">
        <f>250.00*(1-Z1%)</f>
        <v>250</v>
      </c>
      <c r="F1142" s="2">
        <v>2</v>
      </c>
      <c r="G1142" s="2"/>
    </row>
    <row r="1143" spans="1:26" customHeight="1" ht="18" hidden="true" outlineLevel="3">
      <c r="A1143" s="2" t="s">
        <v>2137</v>
      </c>
      <c r="B1143" s="3" t="s">
        <v>2138</v>
      </c>
      <c r="C1143" s="2"/>
      <c r="D1143" s="2" t="s">
        <v>16</v>
      </c>
      <c r="E1143" s="4">
        <f>290.00*(1-Z1%)</f>
        <v>290</v>
      </c>
      <c r="F1143" s="2">
        <v>1</v>
      </c>
      <c r="G1143" s="2"/>
    </row>
    <row r="1144" spans="1:26" customHeight="1" ht="18" hidden="true" outlineLevel="3">
      <c r="A1144" s="2" t="s">
        <v>2139</v>
      </c>
      <c r="B1144" s="3" t="s">
        <v>2140</v>
      </c>
      <c r="C1144" s="2"/>
      <c r="D1144" s="2" t="s">
        <v>16</v>
      </c>
      <c r="E1144" s="4">
        <f>190.00*(1-Z1%)</f>
        <v>190</v>
      </c>
      <c r="F1144" s="2">
        <v>1</v>
      </c>
      <c r="G1144" s="2"/>
    </row>
    <row r="1145" spans="1:26" customHeight="1" ht="18" hidden="true" outlineLevel="3">
      <c r="A1145" s="2" t="s">
        <v>2141</v>
      </c>
      <c r="B1145" s="3" t="s">
        <v>2142</v>
      </c>
      <c r="C1145" s="2"/>
      <c r="D1145" s="2" t="s">
        <v>16</v>
      </c>
      <c r="E1145" s="4">
        <f>390.00*(1-Z1%)</f>
        <v>390</v>
      </c>
      <c r="F1145" s="2">
        <v>3</v>
      </c>
      <c r="G1145" s="2"/>
    </row>
    <row r="1146" spans="1:26" customHeight="1" ht="18" hidden="true" outlineLevel="3">
      <c r="A1146" s="2" t="s">
        <v>2143</v>
      </c>
      <c r="B1146" s="3" t="s">
        <v>2144</v>
      </c>
      <c r="C1146" s="2"/>
      <c r="D1146" s="2" t="s">
        <v>16</v>
      </c>
      <c r="E1146" s="4">
        <f>200.00*(1-Z1%)</f>
        <v>200</v>
      </c>
      <c r="F1146" s="2">
        <v>2</v>
      </c>
      <c r="G1146" s="2"/>
    </row>
    <row r="1147" spans="1:26" customHeight="1" ht="18" hidden="true" outlineLevel="3">
      <c r="A1147" s="2" t="s">
        <v>2145</v>
      </c>
      <c r="B1147" s="3" t="s">
        <v>2146</v>
      </c>
      <c r="C1147" s="2"/>
      <c r="D1147" s="2" t="s">
        <v>16</v>
      </c>
      <c r="E1147" s="4">
        <f>250.00*(1-Z1%)</f>
        <v>250</v>
      </c>
      <c r="F1147" s="2">
        <v>1</v>
      </c>
      <c r="G1147" s="2"/>
    </row>
    <row r="1148" spans="1:26" customHeight="1" ht="18" hidden="true" outlineLevel="3">
      <c r="A1148" s="2" t="s">
        <v>2147</v>
      </c>
      <c r="B1148" s="3" t="s">
        <v>2148</v>
      </c>
      <c r="C1148" s="2"/>
      <c r="D1148" s="2" t="s">
        <v>16</v>
      </c>
      <c r="E1148" s="4">
        <f>300.00*(1-Z1%)</f>
        <v>300</v>
      </c>
      <c r="F1148" s="2">
        <v>1</v>
      </c>
      <c r="G1148" s="2"/>
    </row>
    <row r="1149" spans="1:26" customHeight="1" ht="18" hidden="true" outlineLevel="3">
      <c r="A1149" s="2" t="s">
        <v>2149</v>
      </c>
      <c r="B1149" s="3" t="s">
        <v>2150</v>
      </c>
      <c r="C1149" s="2"/>
      <c r="D1149" s="2" t="s">
        <v>16</v>
      </c>
      <c r="E1149" s="4">
        <f>300.00*(1-Z1%)</f>
        <v>300</v>
      </c>
      <c r="F1149" s="2">
        <v>2</v>
      </c>
      <c r="G1149" s="2"/>
    </row>
    <row r="1150" spans="1:26" customHeight="1" ht="18" hidden="true" outlineLevel="3">
      <c r="A1150" s="2" t="s">
        <v>2151</v>
      </c>
      <c r="B1150" s="3" t="s">
        <v>2152</v>
      </c>
      <c r="C1150" s="2"/>
      <c r="D1150" s="2" t="s">
        <v>16</v>
      </c>
      <c r="E1150" s="4">
        <f>300.00*(1-Z1%)</f>
        <v>300</v>
      </c>
      <c r="F1150" s="2">
        <v>1</v>
      </c>
      <c r="G1150" s="2"/>
    </row>
    <row r="1151" spans="1:26" customHeight="1" ht="18" hidden="true" outlineLevel="3">
      <c r="A1151" s="2" t="s">
        <v>2153</v>
      </c>
      <c r="B1151" s="3" t="s">
        <v>2154</v>
      </c>
      <c r="C1151" s="2"/>
      <c r="D1151" s="2" t="s">
        <v>16</v>
      </c>
      <c r="E1151" s="4">
        <f>300.00*(1-Z1%)</f>
        <v>300</v>
      </c>
      <c r="F1151" s="2">
        <v>1</v>
      </c>
      <c r="G1151" s="2"/>
    </row>
    <row r="1152" spans="1:26" customHeight="1" ht="18" hidden="true" outlineLevel="3">
      <c r="A1152" s="2" t="s">
        <v>2155</v>
      </c>
      <c r="B1152" s="3" t="s">
        <v>2156</v>
      </c>
      <c r="C1152" s="2"/>
      <c r="D1152" s="2" t="s">
        <v>16</v>
      </c>
      <c r="E1152" s="4">
        <f>300.00*(1-Z1%)</f>
        <v>300</v>
      </c>
      <c r="F1152" s="2">
        <v>2</v>
      </c>
      <c r="G1152" s="2"/>
    </row>
    <row r="1153" spans="1:26" customHeight="1" ht="18" hidden="true" outlineLevel="3">
      <c r="A1153" s="2" t="s">
        <v>2157</v>
      </c>
      <c r="B1153" s="3" t="s">
        <v>2158</v>
      </c>
      <c r="C1153" s="2"/>
      <c r="D1153" s="2" t="s">
        <v>16</v>
      </c>
      <c r="E1153" s="4">
        <f>300.00*(1-Z1%)</f>
        <v>300</v>
      </c>
      <c r="F1153" s="2">
        <v>1</v>
      </c>
      <c r="G1153" s="2"/>
    </row>
    <row r="1154" spans="1:26" customHeight="1" ht="18" hidden="true" outlineLevel="3">
      <c r="A1154" s="2" t="s">
        <v>2159</v>
      </c>
      <c r="B1154" s="3" t="s">
        <v>2160</v>
      </c>
      <c r="C1154" s="2"/>
      <c r="D1154" s="2" t="s">
        <v>16</v>
      </c>
      <c r="E1154" s="4">
        <f>500.00*(1-Z1%)</f>
        <v>500</v>
      </c>
      <c r="F1154" s="2">
        <v>1</v>
      </c>
      <c r="G1154" s="2"/>
    </row>
    <row r="1155" spans="1:26" customHeight="1" ht="18" hidden="true" outlineLevel="3">
      <c r="A1155" s="2" t="s">
        <v>2161</v>
      </c>
      <c r="B1155" s="3" t="s">
        <v>2162</v>
      </c>
      <c r="C1155" s="2"/>
      <c r="D1155" s="2" t="s">
        <v>16</v>
      </c>
      <c r="E1155" s="4">
        <f>300.00*(1-Z1%)</f>
        <v>300</v>
      </c>
      <c r="F1155" s="2">
        <v>2</v>
      </c>
      <c r="G1155" s="2"/>
    </row>
    <row r="1156" spans="1:26" customHeight="1" ht="35" hidden="true" outlineLevel="3">
      <c r="A1156" s="5" t="s">
        <v>2163</v>
      </c>
      <c r="B1156" s="5"/>
      <c r="C1156" s="5"/>
      <c r="D1156" s="5"/>
      <c r="E1156" s="5"/>
      <c r="F1156" s="5"/>
      <c r="G1156" s="5"/>
    </row>
    <row r="1157" spans="1:26" customHeight="1" ht="36" hidden="true" outlineLevel="3">
      <c r="A1157" s="2" t="s">
        <v>2164</v>
      </c>
      <c r="B1157" s="3" t="s">
        <v>2165</v>
      </c>
      <c r="C1157" s="2"/>
      <c r="D1157" s="2" t="s">
        <v>16</v>
      </c>
      <c r="E1157" s="4">
        <f>900.00*(1-Z1%)</f>
        <v>900</v>
      </c>
      <c r="F1157" s="2">
        <v>1</v>
      </c>
      <c r="G1157" s="2"/>
    </row>
    <row r="1158" spans="1:26" customHeight="1" ht="35" hidden="true" outlineLevel="2">
      <c r="A1158" s="5" t="s">
        <v>2166</v>
      </c>
      <c r="B1158" s="5"/>
      <c r="C1158" s="5"/>
      <c r="D1158" s="5"/>
      <c r="E1158" s="5"/>
      <c r="F1158" s="5"/>
      <c r="G1158" s="5"/>
    </row>
    <row r="1159" spans="1:26" customHeight="1" ht="18" hidden="true" outlineLevel="2">
      <c r="A1159" s="2" t="s">
        <v>2167</v>
      </c>
      <c r="B1159" s="3" t="s">
        <v>2168</v>
      </c>
      <c r="C1159" s="2"/>
      <c r="D1159" s="2" t="s">
        <v>16</v>
      </c>
      <c r="E1159" s="4">
        <f>250.00*(1-Z1%)</f>
        <v>250</v>
      </c>
      <c r="F1159" s="2">
        <v>1</v>
      </c>
      <c r="G1159" s="2"/>
    </row>
    <row r="1160" spans="1:26" customHeight="1" ht="18" hidden="true" outlineLevel="2">
      <c r="A1160" s="2" t="s">
        <v>2169</v>
      </c>
      <c r="B1160" s="3" t="s">
        <v>2170</v>
      </c>
      <c r="C1160" s="2"/>
      <c r="D1160" s="2" t="s">
        <v>16</v>
      </c>
      <c r="E1160" s="4">
        <f>250.00*(1-Z1%)</f>
        <v>250</v>
      </c>
      <c r="F1160" s="2">
        <v>1</v>
      </c>
      <c r="G1160" s="2"/>
    </row>
    <row r="1161" spans="1:26" customHeight="1" ht="35" hidden="true" outlineLevel="2">
      <c r="A1161" s="5" t="s">
        <v>2171</v>
      </c>
      <c r="B1161" s="5"/>
      <c r="C1161" s="5"/>
      <c r="D1161" s="5"/>
      <c r="E1161" s="5"/>
      <c r="F1161" s="5"/>
      <c r="G1161" s="5"/>
    </row>
    <row r="1162" spans="1:26" customHeight="1" ht="35" hidden="true" outlineLevel="3">
      <c r="A1162" s="5" t="s">
        <v>2172</v>
      </c>
      <c r="B1162" s="5"/>
      <c r="C1162" s="5"/>
      <c r="D1162" s="5"/>
      <c r="E1162" s="5"/>
      <c r="F1162" s="5"/>
      <c r="G1162" s="5"/>
    </row>
    <row r="1163" spans="1:26" customHeight="1" ht="36" hidden="true" outlineLevel="3">
      <c r="A1163" s="2" t="s">
        <v>2173</v>
      </c>
      <c r="B1163" s="3" t="s">
        <v>2174</v>
      </c>
      <c r="C1163" s="2"/>
      <c r="D1163" s="2" t="s">
        <v>16</v>
      </c>
      <c r="E1163" s="4">
        <f>1100.00*(1-Z1%)</f>
        <v>1100</v>
      </c>
      <c r="F1163" s="2">
        <v>1</v>
      </c>
      <c r="G1163" s="2"/>
    </row>
    <row r="1164" spans="1:26" customHeight="1" ht="36" hidden="true" outlineLevel="3">
      <c r="A1164" s="2" t="s">
        <v>2175</v>
      </c>
      <c r="B1164" s="3" t="s">
        <v>2176</v>
      </c>
      <c r="C1164" s="2"/>
      <c r="D1164" s="2" t="s">
        <v>16</v>
      </c>
      <c r="E1164" s="4">
        <f>1100.00*(1-Z1%)</f>
        <v>1100</v>
      </c>
      <c r="F1164" s="2">
        <v>1</v>
      </c>
      <c r="G1164" s="2"/>
    </row>
    <row r="1165" spans="1:26" customHeight="1" ht="36" hidden="true" outlineLevel="3">
      <c r="A1165" s="2" t="s">
        <v>2177</v>
      </c>
      <c r="B1165" s="3" t="s">
        <v>2178</v>
      </c>
      <c r="C1165" s="2"/>
      <c r="D1165" s="2" t="s">
        <v>16</v>
      </c>
      <c r="E1165" s="4">
        <f>2200.00*(1-Z1%)</f>
        <v>2200</v>
      </c>
      <c r="F1165" s="2">
        <v>1</v>
      </c>
      <c r="G1165" s="2"/>
    </row>
    <row r="1166" spans="1:26" customHeight="1" ht="18" hidden="true" outlineLevel="3">
      <c r="A1166" s="2" t="s">
        <v>2179</v>
      </c>
      <c r="B1166" s="3" t="s">
        <v>2180</v>
      </c>
      <c r="C1166" s="2"/>
      <c r="D1166" s="2" t="s">
        <v>16</v>
      </c>
      <c r="E1166" s="4">
        <f>1800.00*(1-Z1%)</f>
        <v>1800</v>
      </c>
      <c r="F1166" s="2">
        <v>1</v>
      </c>
      <c r="G1166" s="2"/>
    </row>
    <row r="1167" spans="1:26" customHeight="1" ht="36" hidden="true" outlineLevel="3">
      <c r="A1167" s="2" t="s">
        <v>2181</v>
      </c>
      <c r="B1167" s="3" t="s">
        <v>2182</v>
      </c>
      <c r="C1167" s="2"/>
      <c r="D1167" s="2" t="s">
        <v>16</v>
      </c>
      <c r="E1167" s="4">
        <f>1950.00*(1-Z1%)</f>
        <v>1950</v>
      </c>
      <c r="F1167" s="2">
        <v>1</v>
      </c>
      <c r="G1167" s="2"/>
    </row>
    <row r="1168" spans="1:26" customHeight="1" ht="36" hidden="true" outlineLevel="3">
      <c r="A1168" s="2" t="s">
        <v>2183</v>
      </c>
      <c r="B1168" s="3" t="s">
        <v>2184</v>
      </c>
      <c r="C1168" s="2"/>
      <c r="D1168" s="2" t="s">
        <v>16</v>
      </c>
      <c r="E1168" s="4">
        <f>1350.00*(1-Z1%)</f>
        <v>1350</v>
      </c>
      <c r="F1168" s="2">
        <v>1</v>
      </c>
      <c r="G1168" s="2"/>
    </row>
    <row r="1169" spans="1:26" customHeight="1" ht="36" hidden="true" outlineLevel="3">
      <c r="A1169" s="2" t="s">
        <v>2185</v>
      </c>
      <c r="B1169" s="3" t="s">
        <v>2186</v>
      </c>
      <c r="C1169" s="2"/>
      <c r="D1169" s="2" t="s">
        <v>16</v>
      </c>
      <c r="E1169" s="4">
        <f>1700.00*(1-Z1%)</f>
        <v>1700</v>
      </c>
      <c r="F1169" s="2">
        <v>1</v>
      </c>
      <c r="G1169" s="2"/>
    </row>
    <row r="1170" spans="1:26" customHeight="1" ht="36" hidden="true" outlineLevel="3">
      <c r="A1170" s="2" t="s">
        <v>2187</v>
      </c>
      <c r="B1170" s="3" t="s">
        <v>2188</v>
      </c>
      <c r="C1170" s="2"/>
      <c r="D1170" s="2" t="s">
        <v>16</v>
      </c>
      <c r="E1170" s="4">
        <f>2400.00*(1-Z1%)</f>
        <v>2400</v>
      </c>
      <c r="F1170" s="2">
        <v>1</v>
      </c>
      <c r="G1170" s="2"/>
    </row>
    <row r="1171" spans="1:26" customHeight="1" ht="36" hidden="true" outlineLevel="3">
      <c r="A1171" s="2" t="s">
        <v>2189</v>
      </c>
      <c r="B1171" s="3" t="s">
        <v>2190</v>
      </c>
      <c r="C1171" s="2"/>
      <c r="D1171" s="2" t="s">
        <v>16</v>
      </c>
      <c r="E1171" s="4">
        <f>2400.00*(1-Z1%)</f>
        <v>2400</v>
      </c>
      <c r="F1171" s="2">
        <v>1</v>
      </c>
      <c r="G1171" s="2"/>
    </row>
    <row r="1172" spans="1:26" customHeight="1" ht="36" hidden="true" outlineLevel="3">
      <c r="A1172" s="2" t="s">
        <v>2191</v>
      </c>
      <c r="B1172" s="3" t="s">
        <v>2192</v>
      </c>
      <c r="C1172" s="2"/>
      <c r="D1172" s="2" t="s">
        <v>16</v>
      </c>
      <c r="E1172" s="4">
        <f>1490.00*(1-Z1%)</f>
        <v>1490</v>
      </c>
      <c r="F1172" s="2">
        <v>1</v>
      </c>
      <c r="G1172" s="2"/>
    </row>
    <row r="1173" spans="1:26" customHeight="1" ht="36" hidden="true" outlineLevel="3">
      <c r="A1173" s="2" t="s">
        <v>2193</v>
      </c>
      <c r="B1173" s="3" t="s">
        <v>2194</v>
      </c>
      <c r="C1173" s="2"/>
      <c r="D1173" s="2" t="s">
        <v>16</v>
      </c>
      <c r="E1173" s="4">
        <f>1650.00*(1-Z1%)</f>
        <v>1650</v>
      </c>
      <c r="F1173" s="2">
        <v>1</v>
      </c>
      <c r="G1173" s="2"/>
    </row>
    <row r="1174" spans="1:26" customHeight="1" ht="18" hidden="true" outlineLevel="3">
      <c r="A1174" s="2" t="s">
        <v>2195</v>
      </c>
      <c r="B1174" s="3" t="s">
        <v>2196</v>
      </c>
      <c r="C1174" s="2"/>
      <c r="D1174" s="2" t="s">
        <v>16</v>
      </c>
      <c r="E1174" s="4">
        <f>1050.00*(1-Z1%)</f>
        <v>1050</v>
      </c>
      <c r="F1174" s="2">
        <v>1</v>
      </c>
      <c r="G1174" s="2"/>
    </row>
    <row r="1175" spans="1:26" customHeight="1" ht="18" hidden="true" outlineLevel="3">
      <c r="A1175" s="2" t="s">
        <v>2197</v>
      </c>
      <c r="B1175" s="3" t="s">
        <v>2198</v>
      </c>
      <c r="C1175" s="2"/>
      <c r="D1175" s="2" t="s">
        <v>16</v>
      </c>
      <c r="E1175" s="4">
        <f>1650.00*(1-Z1%)</f>
        <v>1650</v>
      </c>
      <c r="F1175" s="2">
        <v>1</v>
      </c>
      <c r="G1175" s="2"/>
    </row>
    <row r="1176" spans="1:26" customHeight="1" ht="18" hidden="true" outlineLevel="3">
      <c r="A1176" s="2" t="s">
        <v>2199</v>
      </c>
      <c r="B1176" s="3" t="s">
        <v>2200</v>
      </c>
      <c r="C1176" s="2"/>
      <c r="D1176" s="2" t="s">
        <v>16</v>
      </c>
      <c r="E1176" s="4">
        <f>950.00*(1-Z1%)</f>
        <v>950</v>
      </c>
      <c r="F1176" s="2">
        <v>1</v>
      </c>
      <c r="G1176" s="2"/>
    </row>
    <row r="1177" spans="1:26" customHeight="1" ht="36" hidden="true" outlineLevel="3">
      <c r="A1177" s="2" t="s">
        <v>2201</v>
      </c>
      <c r="B1177" s="3" t="s">
        <v>2202</v>
      </c>
      <c r="C1177" s="2"/>
      <c r="D1177" s="2" t="s">
        <v>16</v>
      </c>
      <c r="E1177" s="4">
        <f>2250.00*(1-Z1%)</f>
        <v>2250</v>
      </c>
      <c r="F1177" s="2">
        <v>1</v>
      </c>
      <c r="G1177" s="2"/>
    </row>
    <row r="1178" spans="1:26" customHeight="1" ht="36" hidden="true" outlineLevel="3">
      <c r="A1178" s="2" t="s">
        <v>2203</v>
      </c>
      <c r="B1178" s="3" t="s">
        <v>2204</v>
      </c>
      <c r="C1178" s="2"/>
      <c r="D1178" s="2" t="s">
        <v>16</v>
      </c>
      <c r="E1178" s="4">
        <f>4590.00*(1-Z1%)</f>
        <v>4590</v>
      </c>
      <c r="F1178" s="2">
        <v>1</v>
      </c>
      <c r="G1178" s="2"/>
    </row>
    <row r="1179" spans="1:26" customHeight="1" ht="36" hidden="true" outlineLevel="3">
      <c r="A1179" s="2" t="s">
        <v>2205</v>
      </c>
      <c r="B1179" s="3" t="s">
        <v>2206</v>
      </c>
      <c r="C1179" s="2"/>
      <c r="D1179" s="2" t="s">
        <v>16</v>
      </c>
      <c r="E1179" s="4">
        <f>1150.00*(1-Z1%)</f>
        <v>1150</v>
      </c>
      <c r="F1179" s="2">
        <v>1</v>
      </c>
      <c r="G1179" s="2"/>
    </row>
    <row r="1180" spans="1:26" customHeight="1" ht="36" hidden="true" outlineLevel="3">
      <c r="A1180" s="2" t="s">
        <v>2207</v>
      </c>
      <c r="B1180" s="3" t="s">
        <v>2208</v>
      </c>
      <c r="C1180" s="2"/>
      <c r="D1180" s="2" t="s">
        <v>16</v>
      </c>
      <c r="E1180" s="4">
        <f>1150.00*(1-Z1%)</f>
        <v>1150</v>
      </c>
      <c r="F1180" s="2">
        <v>1</v>
      </c>
      <c r="G1180" s="2"/>
    </row>
    <row r="1181" spans="1:26" customHeight="1" ht="36" hidden="true" outlineLevel="3">
      <c r="A1181" s="2" t="s">
        <v>2209</v>
      </c>
      <c r="B1181" s="3" t="s">
        <v>2210</v>
      </c>
      <c r="C1181" s="2"/>
      <c r="D1181" s="2" t="s">
        <v>16</v>
      </c>
      <c r="E1181" s="4">
        <f>2390.00*(1-Z1%)</f>
        <v>2390</v>
      </c>
      <c r="F1181" s="2">
        <v>1</v>
      </c>
      <c r="G1181" s="2"/>
    </row>
    <row r="1182" spans="1:26" customHeight="1" ht="18" hidden="true" outlineLevel="3">
      <c r="A1182" s="2" t="s">
        <v>2211</v>
      </c>
      <c r="B1182" s="3" t="s">
        <v>2212</v>
      </c>
      <c r="C1182" s="2"/>
      <c r="D1182" s="2" t="s">
        <v>16</v>
      </c>
      <c r="E1182" s="4">
        <f>1550.00*(1-Z1%)</f>
        <v>1550</v>
      </c>
      <c r="F1182" s="2">
        <v>1</v>
      </c>
      <c r="G1182" s="2"/>
    </row>
    <row r="1183" spans="1:26" customHeight="1" ht="36" hidden="true" outlineLevel="3">
      <c r="A1183" s="2" t="s">
        <v>2213</v>
      </c>
      <c r="B1183" s="3" t="s">
        <v>2214</v>
      </c>
      <c r="C1183" s="2"/>
      <c r="D1183" s="2" t="s">
        <v>16</v>
      </c>
      <c r="E1183" s="4">
        <f>1290.00*(1-Z1%)</f>
        <v>1290</v>
      </c>
      <c r="F1183" s="2">
        <v>1</v>
      </c>
      <c r="G1183" s="2"/>
    </row>
    <row r="1184" spans="1:26" customHeight="1" ht="36" hidden="true" outlineLevel="3">
      <c r="A1184" s="2" t="s">
        <v>2215</v>
      </c>
      <c r="B1184" s="3" t="s">
        <v>2216</v>
      </c>
      <c r="C1184" s="2"/>
      <c r="D1184" s="2" t="s">
        <v>16</v>
      </c>
      <c r="E1184" s="4">
        <f>1290.00*(1-Z1%)</f>
        <v>1290</v>
      </c>
      <c r="F1184" s="2">
        <v>1</v>
      </c>
      <c r="G1184" s="2"/>
    </row>
    <row r="1185" spans="1:26" customHeight="1" ht="36" hidden="true" outlineLevel="3">
      <c r="A1185" s="2" t="s">
        <v>2217</v>
      </c>
      <c r="B1185" s="3" t="s">
        <v>2218</v>
      </c>
      <c r="C1185" s="2"/>
      <c r="D1185" s="2" t="s">
        <v>16</v>
      </c>
      <c r="E1185" s="4">
        <f>1750.00*(1-Z1%)</f>
        <v>1750</v>
      </c>
      <c r="F1185" s="2">
        <v>1</v>
      </c>
      <c r="G1185" s="2"/>
    </row>
    <row r="1186" spans="1:26" customHeight="1" ht="36" hidden="true" outlineLevel="3">
      <c r="A1186" s="2" t="s">
        <v>2219</v>
      </c>
      <c r="B1186" s="3" t="s">
        <v>2220</v>
      </c>
      <c r="C1186" s="2"/>
      <c r="D1186" s="2" t="s">
        <v>16</v>
      </c>
      <c r="E1186" s="4">
        <f>2100.00*(1-Z1%)</f>
        <v>2100</v>
      </c>
      <c r="F1186" s="2">
        <v>1</v>
      </c>
      <c r="G1186" s="2"/>
    </row>
    <row r="1187" spans="1:26" customHeight="1" ht="18" hidden="true" outlineLevel="3">
      <c r="A1187" s="2" t="s">
        <v>2221</v>
      </c>
      <c r="B1187" s="3" t="s">
        <v>2222</v>
      </c>
      <c r="C1187" s="2"/>
      <c r="D1187" s="2" t="s">
        <v>16</v>
      </c>
      <c r="E1187" s="4">
        <f>3750.00*(1-Z1%)</f>
        <v>3750</v>
      </c>
      <c r="F1187" s="2">
        <v>1</v>
      </c>
      <c r="G1187" s="2"/>
    </row>
    <row r="1188" spans="1:26" customHeight="1" ht="36" hidden="true" outlineLevel="3">
      <c r="A1188" s="2" t="s">
        <v>2223</v>
      </c>
      <c r="B1188" s="3" t="s">
        <v>2224</v>
      </c>
      <c r="C1188" s="2"/>
      <c r="D1188" s="2" t="s">
        <v>16</v>
      </c>
      <c r="E1188" s="4">
        <f>2350.00*(1-Z1%)</f>
        <v>2350</v>
      </c>
      <c r="F1188" s="2">
        <v>1</v>
      </c>
      <c r="G1188" s="2"/>
    </row>
    <row r="1189" spans="1:26" customHeight="1" ht="36" hidden="true" outlineLevel="3">
      <c r="A1189" s="2" t="s">
        <v>2225</v>
      </c>
      <c r="B1189" s="3" t="s">
        <v>2226</v>
      </c>
      <c r="C1189" s="2"/>
      <c r="D1189" s="2" t="s">
        <v>16</v>
      </c>
      <c r="E1189" s="4">
        <f>1650.00*(1-Z1%)</f>
        <v>1650</v>
      </c>
      <c r="F1189" s="2">
        <v>1</v>
      </c>
      <c r="G1189" s="2"/>
    </row>
    <row r="1190" spans="1:26" customHeight="1" ht="36" hidden="true" outlineLevel="3">
      <c r="A1190" s="2" t="s">
        <v>2227</v>
      </c>
      <c r="B1190" s="3" t="s">
        <v>2228</v>
      </c>
      <c r="C1190" s="2"/>
      <c r="D1190" s="2" t="s">
        <v>16</v>
      </c>
      <c r="E1190" s="4">
        <f>1890.00*(1-Z1%)</f>
        <v>1890</v>
      </c>
      <c r="F1190" s="2">
        <v>1</v>
      </c>
      <c r="G1190" s="2"/>
    </row>
    <row r="1191" spans="1:26" customHeight="1" ht="36" hidden="true" outlineLevel="3">
      <c r="A1191" s="2" t="s">
        <v>2229</v>
      </c>
      <c r="B1191" s="3" t="s">
        <v>2230</v>
      </c>
      <c r="C1191" s="2"/>
      <c r="D1191" s="2" t="s">
        <v>16</v>
      </c>
      <c r="E1191" s="4">
        <f>1890.00*(1-Z1%)</f>
        <v>1890</v>
      </c>
      <c r="F1191" s="2">
        <v>1</v>
      </c>
      <c r="G1191" s="2"/>
    </row>
    <row r="1192" spans="1:26" customHeight="1" ht="36" hidden="true" outlineLevel="3">
      <c r="A1192" s="2" t="s">
        <v>2231</v>
      </c>
      <c r="B1192" s="3" t="s">
        <v>2232</v>
      </c>
      <c r="C1192" s="2"/>
      <c r="D1192" s="2" t="s">
        <v>16</v>
      </c>
      <c r="E1192" s="4">
        <f>690.00*(1-Z1%)</f>
        <v>690</v>
      </c>
      <c r="F1192" s="2">
        <v>2</v>
      </c>
      <c r="G1192" s="2"/>
    </row>
    <row r="1193" spans="1:26" customHeight="1" ht="36" hidden="true" outlineLevel="3">
      <c r="A1193" s="2" t="s">
        <v>2233</v>
      </c>
      <c r="B1193" s="3" t="s">
        <v>2234</v>
      </c>
      <c r="C1193" s="2"/>
      <c r="D1193" s="2" t="s">
        <v>16</v>
      </c>
      <c r="E1193" s="4">
        <f>1750.00*(1-Z1%)</f>
        <v>1750</v>
      </c>
      <c r="F1193" s="2">
        <v>1</v>
      </c>
      <c r="G1193" s="2"/>
    </row>
    <row r="1194" spans="1:26" customHeight="1" ht="18" hidden="true" outlineLevel="3">
      <c r="A1194" s="2" t="s">
        <v>2235</v>
      </c>
      <c r="B1194" s="3" t="s">
        <v>2236</v>
      </c>
      <c r="C1194" s="2"/>
      <c r="D1194" s="2" t="s">
        <v>16</v>
      </c>
      <c r="E1194" s="4">
        <f>1290.00*(1-Z1%)</f>
        <v>1290</v>
      </c>
      <c r="F1194" s="2">
        <v>1</v>
      </c>
      <c r="G1194" s="2"/>
    </row>
    <row r="1195" spans="1:26" customHeight="1" ht="35" hidden="true" outlineLevel="2">
      <c r="A1195" s="5" t="s">
        <v>2237</v>
      </c>
      <c r="B1195" s="5"/>
      <c r="C1195" s="5"/>
      <c r="D1195" s="5"/>
      <c r="E1195" s="5"/>
      <c r="F1195" s="5"/>
      <c r="G1195" s="5"/>
    </row>
    <row r="1196" spans="1:26" customHeight="1" ht="35" hidden="true" outlineLevel="3">
      <c r="A1196" s="5" t="s">
        <v>2238</v>
      </c>
      <c r="B1196" s="5"/>
      <c r="C1196" s="5"/>
      <c r="D1196" s="5"/>
      <c r="E1196" s="5"/>
      <c r="F1196" s="5"/>
      <c r="G1196" s="5"/>
    </row>
    <row r="1197" spans="1:26" customHeight="1" ht="18" hidden="true" outlineLevel="3">
      <c r="A1197" s="2" t="s">
        <v>2239</v>
      </c>
      <c r="B1197" s="3" t="s">
        <v>2240</v>
      </c>
      <c r="C1197" s="2"/>
      <c r="D1197" s="2" t="s">
        <v>16</v>
      </c>
      <c r="E1197" s="4">
        <f>350.00*(1-Z1%)</f>
        <v>350</v>
      </c>
      <c r="F1197" s="2">
        <v>1</v>
      </c>
      <c r="G1197" s="2"/>
    </row>
    <row r="1198" spans="1:26" customHeight="1" ht="36" hidden="true" outlineLevel="3">
      <c r="A1198" s="2" t="s">
        <v>2241</v>
      </c>
      <c r="B1198" s="3" t="s">
        <v>2242</v>
      </c>
      <c r="C1198" s="2"/>
      <c r="D1198" s="2" t="s">
        <v>16</v>
      </c>
      <c r="E1198" s="4">
        <f>500.00*(1-Z1%)</f>
        <v>500</v>
      </c>
      <c r="F1198" s="2">
        <v>1</v>
      </c>
      <c r="G1198" s="2"/>
    </row>
    <row r="1199" spans="1:26" customHeight="1" ht="18" hidden="true" outlineLevel="3">
      <c r="A1199" s="2" t="s">
        <v>2243</v>
      </c>
      <c r="B1199" s="3" t="s">
        <v>2244</v>
      </c>
      <c r="C1199" s="2"/>
      <c r="D1199" s="2" t="s">
        <v>16</v>
      </c>
      <c r="E1199" s="4">
        <f>500.00*(1-Z1%)</f>
        <v>500</v>
      </c>
      <c r="F1199" s="2">
        <v>1</v>
      </c>
      <c r="G1199" s="2"/>
    </row>
    <row r="1200" spans="1:26" customHeight="1" ht="36" hidden="true" outlineLevel="3">
      <c r="A1200" s="2" t="s">
        <v>2245</v>
      </c>
      <c r="B1200" s="3" t="s">
        <v>2246</v>
      </c>
      <c r="C1200" s="2"/>
      <c r="D1200" s="2" t="s">
        <v>16</v>
      </c>
      <c r="E1200" s="4">
        <f>490.00*(1-Z1%)</f>
        <v>490</v>
      </c>
      <c r="F1200" s="2">
        <v>1</v>
      </c>
      <c r="G1200" s="2"/>
    </row>
    <row r="1201" spans="1:26" customHeight="1" ht="36" hidden="true" outlineLevel="3">
      <c r="A1201" s="2" t="s">
        <v>2247</v>
      </c>
      <c r="B1201" s="3" t="s">
        <v>2248</v>
      </c>
      <c r="C1201" s="2"/>
      <c r="D1201" s="2" t="s">
        <v>16</v>
      </c>
      <c r="E1201" s="4">
        <f>490.00*(1-Z1%)</f>
        <v>490</v>
      </c>
      <c r="F1201" s="2">
        <v>1</v>
      </c>
      <c r="G1201" s="2"/>
    </row>
    <row r="1202" spans="1:26" customHeight="1" ht="36" hidden="true" outlineLevel="3">
      <c r="A1202" s="2" t="s">
        <v>2249</v>
      </c>
      <c r="B1202" s="3" t="s">
        <v>2250</v>
      </c>
      <c r="C1202" s="2"/>
      <c r="D1202" s="2" t="s">
        <v>16</v>
      </c>
      <c r="E1202" s="4">
        <f>490.00*(1-Z1%)</f>
        <v>490</v>
      </c>
      <c r="F1202" s="2">
        <v>1</v>
      </c>
      <c r="G1202" s="2"/>
    </row>
    <row r="1203" spans="1:26" customHeight="1" ht="36" hidden="true" outlineLevel="3">
      <c r="A1203" s="2" t="s">
        <v>2251</v>
      </c>
      <c r="B1203" s="3" t="s">
        <v>2252</v>
      </c>
      <c r="C1203" s="2"/>
      <c r="D1203" s="2" t="s">
        <v>16</v>
      </c>
      <c r="E1203" s="4">
        <f>490.00*(1-Z1%)</f>
        <v>490</v>
      </c>
      <c r="F1203" s="2">
        <v>1</v>
      </c>
      <c r="G1203" s="2"/>
    </row>
    <row r="1204" spans="1:26" customHeight="1" ht="18" hidden="true" outlineLevel="3">
      <c r="A1204" s="2" t="s">
        <v>2253</v>
      </c>
      <c r="B1204" s="3" t="s">
        <v>2254</v>
      </c>
      <c r="C1204" s="2"/>
      <c r="D1204" s="2" t="s">
        <v>16</v>
      </c>
      <c r="E1204" s="4">
        <f>450.00*(1-Z1%)</f>
        <v>450</v>
      </c>
      <c r="F1204" s="2">
        <v>1</v>
      </c>
      <c r="G1204" s="2"/>
    </row>
    <row r="1205" spans="1:26" customHeight="1" ht="18" hidden="true" outlineLevel="3">
      <c r="A1205" s="2" t="s">
        <v>2255</v>
      </c>
      <c r="B1205" s="3" t="s">
        <v>2256</v>
      </c>
      <c r="C1205" s="2"/>
      <c r="D1205" s="2" t="s">
        <v>16</v>
      </c>
      <c r="E1205" s="4">
        <f>790.00*(1-Z1%)</f>
        <v>790</v>
      </c>
      <c r="F1205" s="2">
        <v>1</v>
      </c>
      <c r="G1205" s="2"/>
    </row>
    <row r="1206" spans="1:26" customHeight="1" ht="36" hidden="true" outlineLevel="3">
      <c r="A1206" s="2" t="s">
        <v>2257</v>
      </c>
      <c r="B1206" s="3" t="s">
        <v>2258</v>
      </c>
      <c r="C1206" s="2"/>
      <c r="D1206" s="2" t="s">
        <v>16</v>
      </c>
      <c r="E1206" s="4">
        <f>690.00*(1-Z1%)</f>
        <v>690</v>
      </c>
      <c r="F1206" s="2">
        <v>1</v>
      </c>
      <c r="G1206" s="2"/>
    </row>
    <row r="1207" spans="1:26" customHeight="1" ht="36" hidden="true" outlineLevel="3">
      <c r="A1207" s="2" t="s">
        <v>2259</v>
      </c>
      <c r="B1207" s="3" t="s">
        <v>2260</v>
      </c>
      <c r="C1207" s="2"/>
      <c r="D1207" s="2" t="s">
        <v>16</v>
      </c>
      <c r="E1207" s="4">
        <f>590.00*(1-Z1%)</f>
        <v>590</v>
      </c>
      <c r="F1207" s="2">
        <v>1</v>
      </c>
      <c r="G1207" s="2"/>
    </row>
    <row r="1208" spans="1:26" customHeight="1" ht="18" hidden="true" outlineLevel="3">
      <c r="A1208" s="2" t="s">
        <v>2261</v>
      </c>
      <c r="B1208" s="3" t="s">
        <v>2262</v>
      </c>
      <c r="C1208" s="2"/>
      <c r="D1208" s="2" t="s">
        <v>16</v>
      </c>
      <c r="E1208" s="4">
        <f>600.00*(1-Z1%)</f>
        <v>600</v>
      </c>
      <c r="F1208" s="2">
        <v>1</v>
      </c>
      <c r="G1208" s="2"/>
    </row>
    <row r="1209" spans="1:26" customHeight="1" ht="18" hidden="true" outlineLevel="3">
      <c r="A1209" s="2" t="s">
        <v>2263</v>
      </c>
      <c r="B1209" s="3" t="s">
        <v>2264</v>
      </c>
      <c r="C1209" s="2"/>
      <c r="D1209" s="2" t="s">
        <v>16</v>
      </c>
      <c r="E1209" s="4">
        <f>600.00*(1-Z1%)</f>
        <v>600</v>
      </c>
      <c r="F1209" s="2">
        <v>1</v>
      </c>
      <c r="G1209" s="2"/>
    </row>
    <row r="1210" spans="1:26" customHeight="1" ht="36" hidden="true" outlineLevel="3">
      <c r="A1210" s="2" t="s">
        <v>2265</v>
      </c>
      <c r="B1210" s="3" t="s">
        <v>2266</v>
      </c>
      <c r="C1210" s="2"/>
      <c r="D1210" s="2" t="s">
        <v>16</v>
      </c>
      <c r="E1210" s="4">
        <f>1990.00*(1-Z1%)</f>
        <v>1990</v>
      </c>
      <c r="F1210" s="2">
        <v>1</v>
      </c>
      <c r="G1210" s="2"/>
    </row>
    <row r="1211" spans="1:26" customHeight="1" ht="35" hidden="true" outlineLevel="3">
      <c r="A1211" s="5" t="s">
        <v>2267</v>
      </c>
      <c r="B1211" s="5"/>
      <c r="C1211" s="5"/>
      <c r="D1211" s="5"/>
      <c r="E1211" s="5"/>
      <c r="F1211" s="5"/>
      <c r="G1211" s="5"/>
    </row>
    <row r="1212" spans="1:26" customHeight="1" ht="18" hidden="true" outlineLevel="3">
      <c r="A1212" s="2" t="s">
        <v>2268</v>
      </c>
      <c r="B1212" s="3" t="s">
        <v>2269</v>
      </c>
      <c r="C1212" s="2"/>
      <c r="D1212" s="2" t="s">
        <v>16</v>
      </c>
      <c r="E1212" s="4">
        <f>390.00*(1-Z1%)</f>
        <v>390</v>
      </c>
      <c r="F1212" s="2">
        <v>1</v>
      </c>
      <c r="G1212" s="2"/>
    </row>
    <row r="1213" spans="1:26" customHeight="1" ht="36" hidden="true" outlineLevel="3">
      <c r="A1213" s="2" t="s">
        <v>2270</v>
      </c>
      <c r="B1213" s="3" t="s">
        <v>2271</v>
      </c>
      <c r="C1213" s="2"/>
      <c r="D1213" s="2" t="s">
        <v>16</v>
      </c>
      <c r="E1213" s="4">
        <f>980.00*(1-Z1%)</f>
        <v>980</v>
      </c>
      <c r="F1213" s="2">
        <v>1</v>
      </c>
      <c r="G1213" s="2"/>
    </row>
    <row r="1214" spans="1:26" customHeight="1" ht="18" hidden="true" outlineLevel="3">
      <c r="A1214" s="2" t="s">
        <v>2272</v>
      </c>
      <c r="B1214" s="3" t="s">
        <v>2273</v>
      </c>
      <c r="C1214" s="2"/>
      <c r="D1214" s="2" t="s">
        <v>16</v>
      </c>
      <c r="E1214" s="4">
        <f>390.00*(1-Z1%)</f>
        <v>390</v>
      </c>
      <c r="F1214" s="2">
        <v>1</v>
      </c>
      <c r="G1214" s="2"/>
    </row>
    <row r="1215" spans="1:26" customHeight="1" ht="18" hidden="true" outlineLevel="3">
      <c r="A1215" s="2" t="s">
        <v>2274</v>
      </c>
      <c r="B1215" s="3" t="s">
        <v>2275</v>
      </c>
      <c r="C1215" s="2"/>
      <c r="D1215" s="2" t="s">
        <v>16</v>
      </c>
      <c r="E1215" s="4">
        <f>690.00*(1-Z1%)</f>
        <v>690</v>
      </c>
      <c r="F1215" s="2">
        <v>1</v>
      </c>
      <c r="G1215" s="2"/>
    </row>
    <row r="1216" spans="1:26" customHeight="1" ht="18" hidden="true" outlineLevel="3">
      <c r="A1216" s="2" t="s">
        <v>2276</v>
      </c>
      <c r="B1216" s="3" t="s">
        <v>2277</v>
      </c>
      <c r="C1216" s="2"/>
      <c r="D1216" s="2" t="s">
        <v>16</v>
      </c>
      <c r="E1216" s="4">
        <f>490.00*(1-Z1%)</f>
        <v>490</v>
      </c>
      <c r="F1216" s="2">
        <v>1</v>
      </c>
      <c r="G1216" s="2"/>
    </row>
    <row r="1217" spans="1:26" customHeight="1" ht="36" hidden="true" outlineLevel="3">
      <c r="A1217" s="2" t="s">
        <v>2278</v>
      </c>
      <c r="B1217" s="3" t="s">
        <v>2279</v>
      </c>
      <c r="C1217" s="2"/>
      <c r="D1217" s="2" t="s">
        <v>16</v>
      </c>
      <c r="E1217" s="4">
        <f>250.00*(1-Z1%)</f>
        <v>250</v>
      </c>
      <c r="F1217" s="2">
        <v>1</v>
      </c>
      <c r="G1217" s="2"/>
    </row>
    <row r="1218" spans="1:26" customHeight="1" ht="36" hidden="true" outlineLevel="3">
      <c r="A1218" s="2" t="s">
        <v>2280</v>
      </c>
      <c r="B1218" s="3" t="s">
        <v>2281</v>
      </c>
      <c r="C1218" s="2"/>
      <c r="D1218" s="2" t="s">
        <v>16</v>
      </c>
      <c r="E1218" s="4">
        <f>450.00*(1-Z1%)</f>
        <v>450</v>
      </c>
      <c r="F1218" s="2">
        <v>1</v>
      </c>
      <c r="G1218" s="2"/>
    </row>
    <row r="1219" spans="1:26" customHeight="1" ht="36" hidden="true" outlineLevel="3">
      <c r="A1219" s="2" t="s">
        <v>2282</v>
      </c>
      <c r="B1219" s="3" t="s">
        <v>2283</v>
      </c>
      <c r="C1219" s="2"/>
      <c r="D1219" s="2" t="s">
        <v>16</v>
      </c>
      <c r="E1219" s="4">
        <f>300.00*(1-Z1%)</f>
        <v>300</v>
      </c>
      <c r="F1219" s="2">
        <v>2</v>
      </c>
      <c r="G1219" s="2"/>
    </row>
    <row r="1220" spans="1:26" customHeight="1" ht="35" hidden="true" outlineLevel="2">
      <c r="A1220" s="5" t="s">
        <v>2284</v>
      </c>
      <c r="B1220" s="5"/>
      <c r="C1220" s="5"/>
      <c r="D1220" s="5"/>
      <c r="E1220" s="5"/>
      <c r="F1220" s="5"/>
      <c r="G1220" s="5"/>
    </row>
    <row r="1221" spans="1:26" customHeight="1" ht="35" hidden="true" outlineLevel="3">
      <c r="A1221" s="5" t="s">
        <v>2285</v>
      </c>
      <c r="B1221" s="5"/>
      <c r="C1221" s="5"/>
      <c r="D1221" s="5"/>
      <c r="E1221" s="5"/>
      <c r="F1221" s="5"/>
      <c r="G1221" s="5"/>
    </row>
    <row r="1222" spans="1:26" customHeight="1" ht="35" hidden="true" outlineLevel="4">
      <c r="A1222" s="5" t="s">
        <v>2286</v>
      </c>
      <c r="B1222" s="5"/>
      <c r="C1222" s="5"/>
      <c r="D1222" s="5"/>
      <c r="E1222" s="5"/>
      <c r="F1222" s="5"/>
      <c r="G1222" s="5"/>
    </row>
    <row r="1223" spans="1:26" customHeight="1" ht="18" hidden="true" outlineLevel="4">
      <c r="A1223" s="2" t="s">
        <v>2287</v>
      </c>
      <c r="B1223" s="3" t="s">
        <v>2288</v>
      </c>
      <c r="C1223" s="2"/>
      <c r="D1223" s="2" t="s">
        <v>16</v>
      </c>
      <c r="E1223" s="4">
        <f>400.00*(1-Z1%)</f>
        <v>400</v>
      </c>
      <c r="F1223" s="2">
        <v>2</v>
      </c>
      <c r="G1223" s="2"/>
    </row>
    <row r="1224" spans="1:26" customHeight="1" ht="18" hidden="true" outlineLevel="4">
      <c r="A1224" s="2" t="s">
        <v>2289</v>
      </c>
      <c r="B1224" s="3" t="s">
        <v>2290</v>
      </c>
      <c r="C1224" s="2"/>
      <c r="D1224" s="2" t="s">
        <v>16</v>
      </c>
      <c r="E1224" s="4">
        <f>350.00*(1-Z1%)</f>
        <v>350</v>
      </c>
      <c r="F1224" s="2">
        <v>2</v>
      </c>
      <c r="G1224" s="2"/>
    </row>
    <row r="1225" spans="1:26" customHeight="1" ht="18" hidden="true" outlineLevel="4">
      <c r="A1225" s="2" t="s">
        <v>2291</v>
      </c>
      <c r="B1225" s="3" t="s">
        <v>2292</v>
      </c>
      <c r="C1225" s="2"/>
      <c r="D1225" s="2" t="s">
        <v>16</v>
      </c>
      <c r="E1225" s="4">
        <f>590.00*(1-Z1%)</f>
        <v>590</v>
      </c>
      <c r="F1225" s="2">
        <v>3</v>
      </c>
      <c r="G1225" s="2"/>
    </row>
    <row r="1226" spans="1:26" customHeight="1" ht="35" hidden="true" outlineLevel="4">
      <c r="A1226" s="5" t="s">
        <v>2293</v>
      </c>
      <c r="B1226" s="5"/>
      <c r="C1226" s="5"/>
      <c r="D1226" s="5"/>
      <c r="E1226" s="5"/>
      <c r="F1226" s="5"/>
      <c r="G1226" s="5"/>
    </row>
    <row r="1227" spans="1:26" customHeight="1" ht="18" hidden="true" outlineLevel="4">
      <c r="A1227" s="2" t="s">
        <v>2294</v>
      </c>
      <c r="B1227" s="3" t="s">
        <v>2295</v>
      </c>
      <c r="C1227" s="2"/>
      <c r="D1227" s="2" t="s">
        <v>16</v>
      </c>
      <c r="E1227" s="4">
        <f>300.00*(1-Z1%)</f>
        <v>300</v>
      </c>
      <c r="F1227" s="2">
        <v>1</v>
      </c>
      <c r="G1227" s="2"/>
    </row>
    <row r="1228" spans="1:26" customHeight="1" ht="18" hidden="true" outlineLevel="4">
      <c r="A1228" s="2" t="s">
        <v>2296</v>
      </c>
      <c r="B1228" s="3" t="s">
        <v>2297</v>
      </c>
      <c r="C1228" s="2"/>
      <c r="D1228" s="2" t="s">
        <v>16</v>
      </c>
      <c r="E1228" s="4">
        <f>300.00*(1-Z1%)</f>
        <v>300</v>
      </c>
      <c r="F1228" s="2">
        <v>2</v>
      </c>
      <c r="G1228" s="2"/>
    </row>
    <row r="1229" spans="1:26" customHeight="1" ht="18" hidden="true" outlineLevel="4">
      <c r="A1229" s="2" t="s">
        <v>2298</v>
      </c>
      <c r="B1229" s="3" t="s">
        <v>2299</v>
      </c>
      <c r="C1229" s="2"/>
      <c r="D1229" s="2" t="s">
        <v>16</v>
      </c>
      <c r="E1229" s="4">
        <f>300.00*(1-Z1%)</f>
        <v>300</v>
      </c>
      <c r="F1229" s="2">
        <v>2</v>
      </c>
      <c r="G1229" s="2"/>
    </row>
    <row r="1230" spans="1:26" customHeight="1" ht="18" hidden="true" outlineLevel="4">
      <c r="A1230" s="2" t="s">
        <v>2300</v>
      </c>
      <c r="B1230" s="3" t="s">
        <v>2301</v>
      </c>
      <c r="C1230" s="2"/>
      <c r="D1230" s="2" t="s">
        <v>16</v>
      </c>
      <c r="E1230" s="4">
        <f>250.00*(1-Z1%)</f>
        <v>250</v>
      </c>
      <c r="F1230" s="2">
        <v>1</v>
      </c>
      <c r="G1230" s="2"/>
    </row>
    <row r="1231" spans="1:26" customHeight="1" ht="18" hidden="true" outlineLevel="4">
      <c r="A1231" s="2" t="s">
        <v>2302</v>
      </c>
      <c r="B1231" s="3" t="s">
        <v>2303</v>
      </c>
      <c r="C1231" s="2"/>
      <c r="D1231" s="2" t="s">
        <v>16</v>
      </c>
      <c r="E1231" s="4">
        <f>350.00*(1-Z1%)</f>
        <v>350</v>
      </c>
      <c r="F1231" s="2">
        <v>1</v>
      </c>
      <c r="G1231" s="2"/>
    </row>
    <row r="1232" spans="1:26" customHeight="1" ht="18" hidden="true" outlineLevel="4">
      <c r="A1232" s="2" t="s">
        <v>2304</v>
      </c>
      <c r="B1232" s="3" t="s">
        <v>2305</v>
      </c>
      <c r="C1232" s="2"/>
      <c r="D1232" s="2" t="s">
        <v>16</v>
      </c>
      <c r="E1232" s="4">
        <f>250.00*(1-Z1%)</f>
        <v>250</v>
      </c>
      <c r="F1232" s="2">
        <v>3</v>
      </c>
      <c r="G1232" s="2"/>
    </row>
    <row r="1233" spans="1:26" customHeight="1" ht="18" hidden="true" outlineLevel="4">
      <c r="A1233" s="2" t="s">
        <v>2306</v>
      </c>
      <c r="B1233" s="3" t="s">
        <v>2307</v>
      </c>
      <c r="C1233" s="2"/>
      <c r="D1233" s="2" t="s">
        <v>16</v>
      </c>
      <c r="E1233" s="4">
        <f>250.00*(1-Z1%)</f>
        <v>250</v>
      </c>
      <c r="F1233" s="2">
        <v>2</v>
      </c>
      <c r="G1233" s="2"/>
    </row>
    <row r="1234" spans="1:26" customHeight="1" ht="18" hidden="true" outlineLevel="4">
      <c r="A1234" s="2" t="s">
        <v>2308</v>
      </c>
      <c r="B1234" s="3" t="s">
        <v>2309</v>
      </c>
      <c r="C1234" s="2"/>
      <c r="D1234" s="2" t="s">
        <v>16</v>
      </c>
      <c r="E1234" s="4">
        <f>250.00*(1-Z1%)</f>
        <v>250</v>
      </c>
      <c r="F1234" s="2">
        <v>1</v>
      </c>
      <c r="G1234" s="2"/>
    </row>
    <row r="1235" spans="1:26" customHeight="1" ht="18" hidden="true" outlineLevel="4">
      <c r="A1235" s="2" t="s">
        <v>2310</v>
      </c>
      <c r="B1235" s="3" t="s">
        <v>2311</v>
      </c>
      <c r="C1235" s="2"/>
      <c r="D1235" s="2" t="s">
        <v>16</v>
      </c>
      <c r="E1235" s="4">
        <f>490.00*(1-Z1%)</f>
        <v>490</v>
      </c>
      <c r="F1235" s="2">
        <v>2</v>
      </c>
      <c r="G1235" s="2"/>
    </row>
    <row r="1236" spans="1:26" customHeight="1" ht="18" hidden="true" outlineLevel="4">
      <c r="A1236" s="2" t="s">
        <v>2312</v>
      </c>
      <c r="B1236" s="3" t="s">
        <v>2313</v>
      </c>
      <c r="C1236" s="2"/>
      <c r="D1236" s="2" t="s">
        <v>16</v>
      </c>
      <c r="E1236" s="4">
        <f>350.00*(1-Z1%)</f>
        <v>350</v>
      </c>
      <c r="F1236" s="2">
        <v>1</v>
      </c>
      <c r="G1236" s="2"/>
    </row>
    <row r="1237" spans="1:26" customHeight="1" ht="18" hidden="true" outlineLevel="4">
      <c r="A1237" s="2" t="s">
        <v>2314</v>
      </c>
      <c r="B1237" s="3" t="s">
        <v>2315</v>
      </c>
      <c r="C1237" s="2"/>
      <c r="D1237" s="2" t="s">
        <v>16</v>
      </c>
      <c r="E1237" s="4">
        <f>300.00*(1-Z1%)</f>
        <v>300</v>
      </c>
      <c r="F1237" s="2">
        <v>2</v>
      </c>
      <c r="G1237" s="2"/>
    </row>
    <row r="1238" spans="1:26" customHeight="1" ht="18" hidden="true" outlineLevel="4">
      <c r="A1238" s="2" t="s">
        <v>2316</v>
      </c>
      <c r="B1238" s="3" t="s">
        <v>2317</v>
      </c>
      <c r="C1238" s="2"/>
      <c r="D1238" s="2" t="s">
        <v>16</v>
      </c>
      <c r="E1238" s="4">
        <f>350.00*(1-Z1%)</f>
        <v>350</v>
      </c>
      <c r="F1238" s="2">
        <v>4</v>
      </c>
      <c r="G1238" s="2"/>
    </row>
    <row r="1239" spans="1:26" customHeight="1" ht="18" hidden="true" outlineLevel="4">
      <c r="A1239" s="2" t="s">
        <v>2318</v>
      </c>
      <c r="B1239" s="3" t="s">
        <v>2319</v>
      </c>
      <c r="C1239" s="2"/>
      <c r="D1239" s="2" t="s">
        <v>16</v>
      </c>
      <c r="E1239" s="4">
        <f>290.00*(1-Z1%)</f>
        <v>290</v>
      </c>
      <c r="F1239" s="2">
        <v>2</v>
      </c>
      <c r="G1239" s="2"/>
    </row>
    <row r="1240" spans="1:26" customHeight="1" ht="18" hidden="true" outlineLevel="4">
      <c r="A1240" s="2" t="s">
        <v>2320</v>
      </c>
      <c r="B1240" s="3" t="s">
        <v>2321</v>
      </c>
      <c r="C1240" s="2"/>
      <c r="D1240" s="2" t="s">
        <v>16</v>
      </c>
      <c r="E1240" s="4">
        <f>250.00*(1-Z1%)</f>
        <v>250</v>
      </c>
      <c r="F1240" s="2">
        <v>3</v>
      </c>
      <c r="G1240" s="2"/>
    </row>
    <row r="1241" spans="1:26" customHeight="1" ht="18" hidden="true" outlineLevel="4">
      <c r="A1241" s="2" t="s">
        <v>2322</v>
      </c>
      <c r="B1241" s="3" t="s">
        <v>2323</v>
      </c>
      <c r="C1241" s="2"/>
      <c r="D1241" s="2" t="s">
        <v>16</v>
      </c>
      <c r="E1241" s="4">
        <f>250.00*(1-Z1%)</f>
        <v>250</v>
      </c>
      <c r="F1241" s="2">
        <v>1</v>
      </c>
      <c r="G1241" s="2"/>
    </row>
    <row r="1242" spans="1:26" customHeight="1" ht="36" hidden="true" outlineLevel="4">
      <c r="A1242" s="2" t="s">
        <v>2324</v>
      </c>
      <c r="B1242" s="3" t="s">
        <v>2325</v>
      </c>
      <c r="C1242" s="2"/>
      <c r="D1242" s="2" t="s">
        <v>16</v>
      </c>
      <c r="E1242" s="4">
        <f>450.00*(1-Z1%)</f>
        <v>450</v>
      </c>
      <c r="F1242" s="2">
        <v>1</v>
      </c>
      <c r="G1242" s="2"/>
    </row>
    <row r="1243" spans="1:26" customHeight="1" ht="18" hidden="true" outlineLevel="4">
      <c r="A1243" s="2" t="s">
        <v>2326</v>
      </c>
      <c r="B1243" s="3" t="s">
        <v>2327</v>
      </c>
      <c r="C1243" s="2"/>
      <c r="D1243" s="2" t="s">
        <v>16</v>
      </c>
      <c r="E1243" s="4">
        <f>350.00*(1-Z1%)</f>
        <v>350</v>
      </c>
      <c r="F1243" s="2">
        <v>1</v>
      </c>
      <c r="G1243" s="2"/>
    </row>
    <row r="1244" spans="1:26" customHeight="1" ht="18" hidden="true" outlineLevel="4">
      <c r="A1244" s="2" t="s">
        <v>2328</v>
      </c>
      <c r="B1244" s="3" t="s">
        <v>2329</v>
      </c>
      <c r="C1244" s="2"/>
      <c r="D1244" s="2" t="s">
        <v>16</v>
      </c>
      <c r="E1244" s="4">
        <f>100.00*(1-Z1%)</f>
        <v>100</v>
      </c>
      <c r="F1244" s="2">
        <v>3</v>
      </c>
      <c r="G1244" s="2"/>
    </row>
    <row r="1245" spans="1:26" customHeight="1" ht="35" hidden="true" outlineLevel="4">
      <c r="A1245" s="5" t="s">
        <v>2330</v>
      </c>
      <c r="B1245" s="5"/>
      <c r="C1245" s="5"/>
      <c r="D1245" s="5"/>
      <c r="E1245" s="5"/>
      <c r="F1245" s="5"/>
      <c r="G1245" s="5"/>
    </row>
    <row r="1246" spans="1:26" customHeight="1" ht="36" hidden="true" outlineLevel="4">
      <c r="A1246" s="2" t="s">
        <v>2331</v>
      </c>
      <c r="B1246" s="3" t="s">
        <v>2332</v>
      </c>
      <c r="C1246" s="2"/>
      <c r="D1246" s="2" t="s">
        <v>16</v>
      </c>
      <c r="E1246" s="4">
        <f>200.00*(1-Z1%)</f>
        <v>200</v>
      </c>
      <c r="F1246" s="2">
        <v>1</v>
      </c>
      <c r="G1246" s="2"/>
    </row>
    <row r="1247" spans="1:26" customHeight="1" ht="35" hidden="true" outlineLevel="4">
      <c r="A1247" s="5" t="s">
        <v>2333</v>
      </c>
      <c r="B1247" s="5"/>
      <c r="C1247" s="5"/>
      <c r="D1247" s="5"/>
      <c r="E1247" s="5"/>
      <c r="F1247" s="5"/>
      <c r="G1247" s="5"/>
    </row>
    <row r="1248" spans="1:26" customHeight="1" ht="18" hidden="true" outlineLevel="4">
      <c r="A1248" s="2" t="s">
        <v>2334</v>
      </c>
      <c r="B1248" s="3" t="s">
        <v>2335</v>
      </c>
      <c r="C1248" s="2"/>
      <c r="D1248" s="2" t="s">
        <v>16</v>
      </c>
      <c r="E1248" s="4">
        <f>400.00*(1-Z1%)</f>
        <v>400</v>
      </c>
      <c r="F1248" s="2">
        <v>2</v>
      </c>
      <c r="G1248" s="2"/>
    </row>
    <row r="1249" spans="1:26" customHeight="1" ht="35" hidden="true" outlineLevel="4">
      <c r="A1249" s="5" t="s">
        <v>2336</v>
      </c>
      <c r="B1249" s="5"/>
      <c r="C1249" s="5"/>
      <c r="D1249" s="5"/>
      <c r="E1249" s="5"/>
      <c r="F1249" s="5"/>
      <c r="G1249" s="5"/>
    </row>
    <row r="1250" spans="1:26" customHeight="1" ht="36" hidden="true" outlineLevel="4">
      <c r="A1250" s="2" t="s">
        <v>2337</v>
      </c>
      <c r="B1250" s="3" t="s">
        <v>2338</v>
      </c>
      <c r="C1250" s="2"/>
      <c r="D1250" s="2" t="s">
        <v>16</v>
      </c>
      <c r="E1250" s="4">
        <f>790.00*(1-Z1%)</f>
        <v>790</v>
      </c>
      <c r="F1250" s="2">
        <v>2</v>
      </c>
      <c r="G1250" s="2"/>
    </row>
    <row r="1251" spans="1:26" customHeight="1" ht="35" hidden="true" outlineLevel="4">
      <c r="A1251" s="5" t="s">
        <v>2339</v>
      </c>
      <c r="B1251" s="5"/>
      <c r="C1251" s="5"/>
      <c r="D1251" s="5"/>
      <c r="E1251" s="5"/>
      <c r="F1251" s="5"/>
      <c r="G1251" s="5"/>
    </row>
    <row r="1252" spans="1:26" customHeight="1" ht="36" hidden="true" outlineLevel="4">
      <c r="A1252" s="2" t="s">
        <v>2340</v>
      </c>
      <c r="B1252" s="3" t="s">
        <v>2341</v>
      </c>
      <c r="C1252" s="2"/>
      <c r="D1252" s="2" t="s">
        <v>16</v>
      </c>
      <c r="E1252" s="4">
        <f>300.00*(1-Z1%)</f>
        <v>300</v>
      </c>
      <c r="F1252" s="2">
        <v>1</v>
      </c>
      <c r="G1252" s="2"/>
    </row>
    <row r="1253" spans="1:26" customHeight="1" ht="18" hidden="true" outlineLevel="4">
      <c r="A1253" s="2" t="s">
        <v>2342</v>
      </c>
      <c r="B1253" s="3" t="s">
        <v>2343</v>
      </c>
      <c r="C1253" s="2"/>
      <c r="D1253" s="2" t="s">
        <v>16</v>
      </c>
      <c r="E1253" s="4">
        <f>350.00*(1-Z1%)</f>
        <v>350</v>
      </c>
      <c r="F1253" s="2">
        <v>2</v>
      </c>
      <c r="G1253" s="2"/>
    </row>
    <row r="1254" spans="1:26" customHeight="1" ht="18" hidden="true" outlineLevel="4">
      <c r="A1254" s="2" t="s">
        <v>2344</v>
      </c>
      <c r="B1254" s="3" t="s">
        <v>2345</v>
      </c>
      <c r="C1254" s="2"/>
      <c r="D1254" s="2" t="s">
        <v>16</v>
      </c>
      <c r="E1254" s="4">
        <f>350.00*(1-Z1%)</f>
        <v>350</v>
      </c>
      <c r="F1254" s="2">
        <v>1</v>
      </c>
      <c r="G1254" s="2"/>
    </row>
    <row r="1255" spans="1:26" customHeight="1" ht="18" hidden="true" outlineLevel="4">
      <c r="A1255" s="2" t="s">
        <v>2346</v>
      </c>
      <c r="B1255" s="3" t="s">
        <v>2347</v>
      </c>
      <c r="C1255" s="2"/>
      <c r="D1255" s="2" t="s">
        <v>16</v>
      </c>
      <c r="E1255" s="4">
        <f>250.00*(1-Z1%)</f>
        <v>250</v>
      </c>
      <c r="F1255" s="2">
        <v>2</v>
      </c>
      <c r="G1255" s="2"/>
    </row>
    <row r="1256" spans="1:26" customHeight="1" ht="18" hidden="true" outlineLevel="4">
      <c r="A1256" s="2" t="s">
        <v>2348</v>
      </c>
      <c r="B1256" s="3" t="s">
        <v>2349</v>
      </c>
      <c r="C1256" s="2"/>
      <c r="D1256" s="2" t="s">
        <v>16</v>
      </c>
      <c r="E1256" s="4">
        <f>260.00*(1-Z1%)</f>
        <v>260</v>
      </c>
      <c r="F1256" s="2">
        <v>1</v>
      </c>
      <c r="G1256" s="2"/>
    </row>
    <row r="1257" spans="1:26" customHeight="1" ht="18" hidden="true" outlineLevel="4">
      <c r="A1257" s="2" t="s">
        <v>2350</v>
      </c>
      <c r="B1257" s="3" t="s">
        <v>2351</v>
      </c>
      <c r="C1257" s="2"/>
      <c r="D1257" s="2" t="s">
        <v>16</v>
      </c>
      <c r="E1257" s="4">
        <f>200.00*(1-Z1%)</f>
        <v>200</v>
      </c>
      <c r="F1257" s="2">
        <v>1</v>
      </c>
      <c r="G1257" s="2"/>
    </row>
    <row r="1258" spans="1:26" customHeight="1" ht="35" hidden="true" outlineLevel="4">
      <c r="A1258" s="5" t="s">
        <v>2352</v>
      </c>
      <c r="B1258" s="5"/>
      <c r="C1258" s="5"/>
      <c r="D1258" s="5"/>
      <c r="E1258" s="5"/>
      <c r="F1258" s="5"/>
      <c r="G1258" s="5"/>
    </row>
    <row r="1259" spans="1:26" customHeight="1" ht="18" hidden="true" outlineLevel="4">
      <c r="A1259" s="2" t="s">
        <v>2353</v>
      </c>
      <c r="B1259" s="3" t="s">
        <v>2354</v>
      </c>
      <c r="C1259" s="2"/>
      <c r="D1259" s="2" t="s">
        <v>16</v>
      </c>
      <c r="E1259" s="4">
        <f>200.00*(1-Z1%)</f>
        <v>200</v>
      </c>
      <c r="F1259" s="2">
        <v>1</v>
      </c>
      <c r="G1259" s="2"/>
    </row>
    <row r="1260" spans="1:26" customHeight="1" ht="36" hidden="true" outlineLevel="4">
      <c r="A1260" s="2" t="s">
        <v>2355</v>
      </c>
      <c r="B1260" s="3" t="s">
        <v>2356</v>
      </c>
      <c r="C1260" s="2"/>
      <c r="D1260" s="2" t="s">
        <v>16</v>
      </c>
      <c r="E1260" s="4">
        <f>150.00*(1-Z1%)</f>
        <v>150</v>
      </c>
      <c r="F1260" s="2">
        <v>1</v>
      </c>
      <c r="G1260" s="2"/>
    </row>
    <row r="1261" spans="1:26" customHeight="1" ht="18" hidden="true" outlineLevel="4">
      <c r="A1261" s="2" t="s">
        <v>2357</v>
      </c>
      <c r="B1261" s="3" t="s">
        <v>2358</v>
      </c>
      <c r="C1261" s="2"/>
      <c r="D1261" s="2" t="s">
        <v>16</v>
      </c>
      <c r="E1261" s="4">
        <f>300.00*(1-Z1%)</f>
        <v>300</v>
      </c>
      <c r="F1261" s="2">
        <v>1</v>
      </c>
      <c r="G1261" s="2"/>
    </row>
    <row r="1262" spans="1:26" customHeight="1" ht="18" hidden="true" outlineLevel="4">
      <c r="A1262" s="2" t="s">
        <v>2359</v>
      </c>
      <c r="B1262" s="3" t="s">
        <v>2360</v>
      </c>
      <c r="C1262" s="2"/>
      <c r="D1262" s="2" t="s">
        <v>16</v>
      </c>
      <c r="E1262" s="4">
        <f>300.00*(1-Z1%)</f>
        <v>300</v>
      </c>
      <c r="F1262" s="2">
        <v>1</v>
      </c>
      <c r="G1262" s="2"/>
    </row>
    <row r="1263" spans="1:26" customHeight="1" ht="36" hidden="true" outlineLevel="4">
      <c r="A1263" s="2" t="s">
        <v>2361</v>
      </c>
      <c r="B1263" s="3" t="s">
        <v>2362</v>
      </c>
      <c r="C1263" s="2"/>
      <c r="D1263" s="2" t="s">
        <v>16</v>
      </c>
      <c r="E1263" s="4">
        <f>550.00*(1-Z1%)</f>
        <v>550</v>
      </c>
      <c r="F1263" s="2">
        <v>2</v>
      </c>
      <c r="G1263" s="2"/>
    </row>
    <row r="1264" spans="1:26" customHeight="1" ht="36" hidden="true" outlineLevel="4">
      <c r="A1264" s="2" t="s">
        <v>2363</v>
      </c>
      <c r="B1264" s="3" t="s">
        <v>2364</v>
      </c>
      <c r="C1264" s="2"/>
      <c r="D1264" s="2" t="s">
        <v>16</v>
      </c>
      <c r="E1264" s="4">
        <f>350.00*(1-Z1%)</f>
        <v>350</v>
      </c>
      <c r="F1264" s="2">
        <v>1</v>
      </c>
      <c r="G1264" s="2"/>
    </row>
    <row r="1265" spans="1:26" customHeight="1" ht="36" hidden="true" outlineLevel="4">
      <c r="A1265" s="2" t="s">
        <v>2365</v>
      </c>
      <c r="B1265" s="3" t="s">
        <v>2366</v>
      </c>
      <c r="C1265" s="2"/>
      <c r="D1265" s="2" t="s">
        <v>16</v>
      </c>
      <c r="E1265" s="4">
        <f>520.00*(1-Z1%)</f>
        <v>520</v>
      </c>
      <c r="F1265" s="2">
        <v>1</v>
      </c>
      <c r="G1265" s="2"/>
    </row>
    <row r="1266" spans="1:26" customHeight="1" ht="18" hidden="true" outlineLevel="4">
      <c r="A1266" s="2" t="s">
        <v>2367</v>
      </c>
      <c r="B1266" s="3" t="s">
        <v>2368</v>
      </c>
      <c r="C1266" s="2"/>
      <c r="D1266" s="2" t="s">
        <v>16</v>
      </c>
      <c r="E1266" s="4">
        <f>400.00*(1-Z1%)</f>
        <v>400</v>
      </c>
      <c r="F1266" s="2">
        <v>2</v>
      </c>
      <c r="G1266" s="2"/>
    </row>
    <row r="1267" spans="1:26" customHeight="1" ht="36" hidden="true" outlineLevel="4">
      <c r="A1267" s="2" t="s">
        <v>2369</v>
      </c>
      <c r="B1267" s="3" t="s">
        <v>2370</v>
      </c>
      <c r="C1267" s="2"/>
      <c r="D1267" s="2" t="s">
        <v>16</v>
      </c>
      <c r="E1267" s="4">
        <f>350.00*(1-Z1%)</f>
        <v>350</v>
      </c>
      <c r="F1267" s="2">
        <v>1</v>
      </c>
      <c r="G1267" s="2"/>
    </row>
    <row r="1268" spans="1:26" customHeight="1" ht="18" hidden="true" outlineLevel="4">
      <c r="A1268" s="2" t="s">
        <v>2371</v>
      </c>
      <c r="B1268" s="3" t="s">
        <v>2372</v>
      </c>
      <c r="C1268" s="2"/>
      <c r="D1268" s="2" t="s">
        <v>16</v>
      </c>
      <c r="E1268" s="4">
        <f>200.00*(1-Z1%)</f>
        <v>200</v>
      </c>
      <c r="F1268" s="2">
        <v>8</v>
      </c>
      <c r="G1268" s="2"/>
    </row>
    <row r="1269" spans="1:26" customHeight="1" ht="36" hidden="true" outlineLevel="4">
      <c r="A1269" s="2" t="s">
        <v>2373</v>
      </c>
      <c r="B1269" s="3" t="s">
        <v>2374</v>
      </c>
      <c r="C1269" s="2"/>
      <c r="D1269" s="2" t="s">
        <v>16</v>
      </c>
      <c r="E1269" s="4">
        <f>200.00*(1-Z1%)</f>
        <v>200</v>
      </c>
      <c r="F1269" s="2">
        <v>1</v>
      </c>
      <c r="G1269" s="2"/>
    </row>
    <row r="1270" spans="1:26" customHeight="1" ht="36" hidden="true" outlineLevel="4">
      <c r="A1270" s="2" t="s">
        <v>2375</v>
      </c>
      <c r="B1270" s="3" t="s">
        <v>2376</v>
      </c>
      <c r="C1270" s="2"/>
      <c r="D1270" s="2" t="s">
        <v>16</v>
      </c>
      <c r="E1270" s="4">
        <f>200.00*(1-Z1%)</f>
        <v>200</v>
      </c>
      <c r="F1270" s="2">
        <v>1</v>
      </c>
      <c r="G1270" s="2"/>
    </row>
    <row r="1271" spans="1:26" customHeight="1" ht="18" hidden="true" outlineLevel="4">
      <c r="A1271" s="2" t="s">
        <v>2377</v>
      </c>
      <c r="B1271" s="3" t="s">
        <v>2378</v>
      </c>
      <c r="C1271" s="2"/>
      <c r="D1271" s="2" t="s">
        <v>16</v>
      </c>
      <c r="E1271" s="4">
        <f>300.00*(1-Z1%)</f>
        <v>300</v>
      </c>
      <c r="F1271" s="2">
        <v>1</v>
      </c>
      <c r="G1271" s="2"/>
    </row>
    <row r="1272" spans="1:26" customHeight="1" ht="18" hidden="true" outlineLevel="4">
      <c r="A1272" s="2" t="s">
        <v>2379</v>
      </c>
      <c r="B1272" s="3" t="s">
        <v>2380</v>
      </c>
      <c r="C1272" s="2"/>
      <c r="D1272" s="2" t="s">
        <v>16</v>
      </c>
      <c r="E1272" s="4">
        <f>300.00*(1-Z1%)</f>
        <v>300</v>
      </c>
      <c r="F1272" s="2">
        <v>2</v>
      </c>
      <c r="G1272" s="2"/>
    </row>
    <row r="1273" spans="1:26" customHeight="1" ht="35" hidden="true" outlineLevel="4">
      <c r="A1273" s="5" t="s">
        <v>2381</v>
      </c>
      <c r="B1273" s="5"/>
      <c r="C1273" s="5"/>
      <c r="D1273" s="5"/>
      <c r="E1273" s="5"/>
      <c r="F1273" s="5"/>
      <c r="G1273" s="5"/>
    </row>
    <row r="1274" spans="1:26" customHeight="1" ht="18" hidden="true" outlineLevel="4">
      <c r="A1274" s="2" t="s">
        <v>2382</v>
      </c>
      <c r="B1274" s="3" t="s">
        <v>2383</v>
      </c>
      <c r="C1274" s="2"/>
      <c r="D1274" s="2" t="s">
        <v>16</v>
      </c>
      <c r="E1274" s="4">
        <f>320.00*(1-Z1%)</f>
        <v>320</v>
      </c>
      <c r="F1274" s="2">
        <v>1</v>
      </c>
      <c r="G1274" s="2"/>
    </row>
    <row r="1275" spans="1:26" customHeight="1" ht="18" hidden="true" outlineLevel="4">
      <c r="A1275" s="2" t="s">
        <v>2384</v>
      </c>
      <c r="B1275" s="3" t="s">
        <v>2385</v>
      </c>
      <c r="C1275" s="2"/>
      <c r="D1275" s="2" t="s">
        <v>16</v>
      </c>
      <c r="E1275" s="4">
        <f>320.00*(1-Z1%)</f>
        <v>320</v>
      </c>
      <c r="F1275" s="2">
        <v>1</v>
      </c>
      <c r="G1275" s="2"/>
    </row>
    <row r="1276" spans="1:26" customHeight="1" ht="18" hidden="true" outlineLevel="4">
      <c r="A1276" s="2" t="s">
        <v>2386</v>
      </c>
      <c r="B1276" s="3" t="s">
        <v>2387</v>
      </c>
      <c r="C1276" s="2"/>
      <c r="D1276" s="2" t="s">
        <v>16</v>
      </c>
      <c r="E1276" s="4">
        <f>390.00*(1-Z1%)</f>
        <v>390</v>
      </c>
      <c r="F1276" s="2">
        <v>1</v>
      </c>
      <c r="G1276" s="2"/>
    </row>
    <row r="1277" spans="1:26" customHeight="1" ht="18" hidden="true" outlineLevel="4">
      <c r="A1277" s="2" t="s">
        <v>2388</v>
      </c>
      <c r="B1277" s="3" t="s">
        <v>2389</v>
      </c>
      <c r="C1277" s="2"/>
      <c r="D1277" s="2" t="s">
        <v>16</v>
      </c>
      <c r="E1277" s="4">
        <f>390.00*(1-Z1%)</f>
        <v>390</v>
      </c>
      <c r="F1277" s="2">
        <v>3</v>
      </c>
      <c r="G1277" s="2"/>
    </row>
    <row r="1278" spans="1:26" customHeight="1" ht="18" hidden="true" outlineLevel="4">
      <c r="A1278" s="2" t="s">
        <v>2390</v>
      </c>
      <c r="B1278" s="3" t="s">
        <v>2391</v>
      </c>
      <c r="C1278" s="2"/>
      <c r="D1278" s="2" t="s">
        <v>16</v>
      </c>
      <c r="E1278" s="4">
        <f>390.00*(1-Z1%)</f>
        <v>390</v>
      </c>
      <c r="F1278" s="2">
        <v>1</v>
      </c>
      <c r="G1278" s="2"/>
    </row>
    <row r="1279" spans="1:26" customHeight="1" ht="18" hidden="true" outlineLevel="4">
      <c r="A1279" s="2" t="s">
        <v>2392</v>
      </c>
      <c r="B1279" s="3" t="s">
        <v>2393</v>
      </c>
      <c r="C1279" s="2"/>
      <c r="D1279" s="2" t="s">
        <v>16</v>
      </c>
      <c r="E1279" s="4">
        <f>350.00*(1-Z1%)</f>
        <v>350</v>
      </c>
      <c r="F1279" s="2">
        <v>3</v>
      </c>
      <c r="G1279" s="2"/>
    </row>
    <row r="1280" spans="1:26" customHeight="1" ht="18" hidden="true" outlineLevel="4">
      <c r="A1280" s="2" t="s">
        <v>2394</v>
      </c>
      <c r="B1280" s="3" t="s">
        <v>2395</v>
      </c>
      <c r="C1280" s="2"/>
      <c r="D1280" s="2" t="s">
        <v>16</v>
      </c>
      <c r="E1280" s="4">
        <f>350.00*(1-Z1%)</f>
        <v>350</v>
      </c>
      <c r="F1280" s="2">
        <v>1</v>
      </c>
      <c r="G1280" s="2"/>
    </row>
    <row r="1281" spans="1:26" customHeight="1" ht="18" hidden="true" outlineLevel="4">
      <c r="A1281" s="2" t="s">
        <v>2396</v>
      </c>
      <c r="B1281" s="3" t="s">
        <v>2397</v>
      </c>
      <c r="C1281" s="2"/>
      <c r="D1281" s="2" t="s">
        <v>16</v>
      </c>
      <c r="E1281" s="4">
        <f>350.00*(1-Z1%)</f>
        <v>350</v>
      </c>
      <c r="F1281" s="2">
        <v>1</v>
      </c>
      <c r="G1281" s="2"/>
    </row>
    <row r="1282" spans="1:26" customHeight="1" ht="35" hidden="true" outlineLevel="3">
      <c r="A1282" s="5" t="s">
        <v>2398</v>
      </c>
      <c r="B1282" s="5"/>
      <c r="C1282" s="5"/>
      <c r="D1282" s="5"/>
      <c r="E1282" s="5"/>
      <c r="F1282" s="5"/>
      <c r="G1282" s="5"/>
    </row>
    <row r="1283" spans="1:26" customHeight="1" ht="18" hidden="true" outlineLevel="3">
      <c r="A1283" s="2" t="s">
        <v>2399</v>
      </c>
      <c r="B1283" s="3" t="s">
        <v>2400</v>
      </c>
      <c r="C1283" s="2"/>
      <c r="D1283" s="2" t="s">
        <v>16</v>
      </c>
      <c r="E1283" s="4">
        <f>900.00*(1-Z1%)</f>
        <v>900</v>
      </c>
      <c r="F1283" s="2">
        <v>1</v>
      </c>
      <c r="G1283" s="2"/>
    </row>
    <row r="1284" spans="1:26" customHeight="1" ht="18" hidden="true" outlineLevel="3">
      <c r="A1284" s="2" t="s">
        <v>2401</v>
      </c>
      <c r="B1284" s="3" t="s">
        <v>2402</v>
      </c>
      <c r="C1284" s="2"/>
      <c r="D1284" s="2" t="s">
        <v>16</v>
      </c>
      <c r="E1284" s="4">
        <f>990.00*(1-Z1%)</f>
        <v>990</v>
      </c>
      <c r="F1284" s="2">
        <v>1</v>
      </c>
      <c r="G1284" s="2"/>
    </row>
    <row r="1285" spans="1:26" customHeight="1" ht="36" hidden="true" outlineLevel="3">
      <c r="A1285" s="2" t="s">
        <v>2403</v>
      </c>
      <c r="B1285" s="3" t="s">
        <v>2404</v>
      </c>
      <c r="C1285" s="2"/>
      <c r="D1285" s="2" t="s">
        <v>16</v>
      </c>
      <c r="E1285" s="4">
        <f>600.00*(1-Z1%)</f>
        <v>600</v>
      </c>
      <c r="F1285" s="2">
        <v>3</v>
      </c>
      <c r="G1285" s="2"/>
    </row>
    <row r="1286" spans="1:26" customHeight="1" ht="35" hidden="true" outlineLevel="3">
      <c r="A1286" s="5" t="s">
        <v>2405</v>
      </c>
      <c r="B1286" s="5"/>
      <c r="C1286" s="5"/>
      <c r="D1286" s="5"/>
      <c r="E1286" s="5"/>
      <c r="F1286" s="5"/>
      <c r="G1286" s="5"/>
    </row>
    <row r="1287" spans="1:26" customHeight="1" ht="35" hidden="true" outlineLevel="4">
      <c r="A1287" s="5" t="s">
        <v>2406</v>
      </c>
      <c r="B1287" s="5"/>
      <c r="C1287" s="5"/>
      <c r="D1287" s="5"/>
      <c r="E1287" s="5"/>
      <c r="F1287" s="5"/>
      <c r="G1287" s="5"/>
    </row>
    <row r="1288" spans="1:26" customHeight="1" ht="18" hidden="true" outlineLevel="4">
      <c r="A1288" s="2" t="s">
        <v>2407</v>
      </c>
      <c r="B1288" s="3" t="s">
        <v>2408</v>
      </c>
      <c r="C1288" s="2"/>
      <c r="D1288" s="2" t="s">
        <v>16</v>
      </c>
      <c r="E1288" s="4">
        <f>250.00*(1-Z1%)</f>
        <v>250</v>
      </c>
      <c r="F1288" s="2">
        <v>2</v>
      </c>
      <c r="G1288" s="2"/>
    </row>
    <row r="1289" spans="1:26" customHeight="1" ht="18" hidden="true" outlineLevel="4">
      <c r="A1289" s="2" t="s">
        <v>2409</v>
      </c>
      <c r="B1289" s="3" t="s">
        <v>2410</v>
      </c>
      <c r="C1289" s="2"/>
      <c r="D1289" s="2" t="s">
        <v>16</v>
      </c>
      <c r="E1289" s="4">
        <f>350.00*(1-Z1%)</f>
        <v>350</v>
      </c>
      <c r="F1289" s="2">
        <v>3</v>
      </c>
      <c r="G1289" s="2"/>
    </row>
    <row r="1290" spans="1:26" customHeight="1" ht="36" hidden="true" outlineLevel="4">
      <c r="A1290" s="2" t="s">
        <v>2411</v>
      </c>
      <c r="B1290" s="3" t="s">
        <v>2412</v>
      </c>
      <c r="C1290" s="2"/>
      <c r="D1290" s="2" t="s">
        <v>16</v>
      </c>
      <c r="E1290" s="4">
        <f>650.00*(1-Z1%)</f>
        <v>650</v>
      </c>
      <c r="F1290" s="2">
        <v>2</v>
      </c>
      <c r="G1290" s="2"/>
    </row>
    <row r="1291" spans="1:26" customHeight="1" ht="36" hidden="true" outlineLevel="4">
      <c r="A1291" s="2" t="s">
        <v>2413</v>
      </c>
      <c r="B1291" s="3" t="s">
        <v>2414</v>
      </c>
      <c r="C1291" s="2"/>
      <c r="D1291" s="2" t="s">
        <v>16</v>
      </c>
      <c r="E1291" s="4">
        <f>390.00*(1-Z1%)</f>
        <v>390</v>
      </c>
      <c r="F1291" s="2">
        <v>3</v>
      </c>
      <c r="G1291" s="2"/>
    </row>
    <row r="1292" spans="1:26" customHeight="1" ht="18" hidden="true" outlineLevel="4">
      <c r="A1292" s="2" t="s">
        <v>2415</v>
      </c>
      <c r="B1292" s="3" t="s">
        <v>2416</v>
      </c>
      <c r="C1292" s="2"/>
      <c r="D1292" s="2" t="s">
        <v>16</v>
      </c>
      <c r="E1292" s="4">
        <f>950.00*(1-Z1%)</f>
        <v>950</v>
      </c>
      <c r="F1292" s="2">
        <v>1</v>
      </c>
      <c r="G1292" s="2"/>
    </row>
    <row r="1293" spans="1:26" customHeight="1" ht="18" hidden="true" outlineLevel="4">
      <c r="A1293" s="2" t="s">
        <v>2417</v>
      </c>
      <c r="B1293" s="3" t="s">
        <v>2418</v>
      </c>
      <c r="C1293" s="2"/>
      <c r="D1293" s="2" t="s">
        <v>16</v>
      </c>
      <c r="E1293" s="4">
        <f>400.00*(1-Z1%)</f>
        <v>400</v>
      </c>
      <c r="F1293" s="2">
        <v>1</v>
      </c>
      <c r="G1293" s="2"/>
    </row>
    <row r="1294" spans="1:26" customHeight="1" ht="18" hidden="true" outlineLevel="4">
      <c r="A1294" s="2" t="s">
        <v>2419</v>
      </c>
      <c r="B1294" s="3" t="s">
        <v>2420</v>
      </c>
      <c r="C1294" s="2"/>
      <c r="D1294" s="2" t="s">
        <v>16</v>
      </c>
      <c r="E1294" s="4">
        <f>450.00*(1-Z1%)</f>
        <v>450</v>
      </c>
      <c r="F1294" s="2">
        <v>2</v>
      </c>
      <c r="G1294" s="2"/>
    </row>
    <row r="1295" spans="1:26" customHeight="1" ht="18" hidden="true" outlineLevel="4">
      <c r="A1295" s="2" t="s">
        <v>2421</v>
      </c>
      <c r="B1295" s="3" t="s">
        <v>2422</v>
      </c>
      <c r="C1295" s="2"/>
      <c r="D1295" s="2" t="s">
        <v>16</v>
      </c>
      <c r="E1295" s="4">
        <f>250.00*(1-Z1%)</f>
        <v>250</v>
      </c>
      <c r="F1295" s="2">
        <v>2</v>
      </c>
      <c r="G1295" s="2"/>
    </row>
    <row r="1296" spans="1:26" customHeight="1" ht="18" hidden="true" outlineLevel="4">
      <c r="A1296" s="2" t="s">
        <v>2423</v>
      </c>
      <c r="B1296" s="3" t="s">
        <v>2424</v>
      </c>
      <c r="C1296" s="2"/>
      <c r="D1296" s="2" t="s">
        <v>16</v>
      </c>
      <c r="E1296" s="4">
        <f>490.00*(1-Z1%)</f>
        <v>490</v>
      </c>
      <c r="F1296" s="2">
        <v>1</v>
      </c>
      <c r="G1296" s="2"/>
    </row>
    <row r="1297" spans="1:26" customHeight="1" ht="18" hidden="true" outlineLevel="4">
      <c r="A1297" s="2" t="s">
        <v>2425</v>
      </c>
      <c r="B1297" s="3" t="s">
        <v>2426</v>
      </c>
      <c r="C1297" s="2"/>
      <c r="D1297" s="2" t="s">
        <v>16</v>
      </c>
      <c r="E1297" s="4">
        <f>390.00*(1-Z1%)</f>
        <v>390</v>
      </c>
      <c r="F1297" s="2">
        <v>3</v>
      </c>
      <c r="G1297" s="2"/>
    </row>
    <row r="1298" spans="1:26" customHeight="1" ht="35" hidden="true" outlineLevel="4">
      <c r="A1298" s="5" t="s">
        <v>2427</v>
      </c>
      <c r="B1298" s="5"/>
      <c r="C1298" s="5"/>
      <c r="D1298" s="5"/>
      <c r="E1298" s="5"/>
      <c r="F1298" s="5"/>
      <c r="G1298" s="5"/>
    </row>
    <row r="1299" spans="1:26" customHeight="1" ht="36" hidden="true" outlineLevel="4">
      <c r="A1299" s="2" t="s">
        <v>2428</v>
      </c>
      <c r="B1299" s="3" t="s">
        <v>2429</v>
      </c>
      <c r="C1299" s="2"/>
      <c r="D1299" s="2" t="s">
        <v>16</v>
      </c>
      <c r="E1299" s="4">
        <f>890.00*(1-Z1%)</f>
        <v>890</v>
      </c>
      <c r="F1299" s="2">
        <v>2</v>
      </c>
      <c r="G1299" s="2"/>
    </row>
    <row r="1300" spans="1:26" customHeight="1" ht="36" hidden="true" outlineLevel="4">
      <c r="A1300" s="2" t="s">
        <v>2430</v>
      </c>
      <c r="B1300" s="3" t="s">
        <v>2431</v>
      </c>
      <c r="C1300" s="2"/>
      <c r="D1300" s="2" t="s">
        <v>16</v>
      </c>
      <c r="E1300" s="4">
        <f>1050.00*(1-Z1%)</f>
        <v>1050</v>
      </c>
      <c r="F1300" s="2">
        <v>1</v>
      </c>
      <c r="G1300" s="2"/>
    </row>
    <row r="1301" spans="1:26" customHeight="1" ht="36" hidden="true" outlineLevel="4">
      <c r="A1301" s="2" t="s">
        <v>2432</v>
      </c>
      <c r="B1301" s="3" t="s">
        <v>2433</v>
      </c>
      <c r="C1301" s="2"/>
      <c r="D1301" s="2" t="s">
        <v>16</v>
      </c>
      <c r="E1301" s="4">
        <f>690.00*(1-Z1%)</f>
        <v>690</v>
      </c>
      <c r="F1301" s="2">
        <v>2</v>
      </c>
      <c r="G1301" s="2"/>
    </row>
    <row r="1302" spans="1:26" customHeight="1" ht="36" hidden="true" outlineLevel="4">
      <c r="A1302" s="2" t="s">
        <v>2434</v>
      </c>
      <c r="B1302" s="3" t="s">
        <v>2435</v>
      </c>
      <c r="C1302" s="2"/>
      <c r="D1302" s="2" t="s">
        <v>16</v>
      </c>
      <c r="E1302" s="4">
        <f>690.00*(1-Z1%)</f>
        <v>690</v>
      </c>
      <c r="F1302" s="2">
        <v>3</v>
      </c>
      <c r="G1302" s="2"/>
    </row>
    <row r="1303" spans="1:26" customHeight="1" ht="36" hidden="true" outlineLevel="4">
      <c r="A1303" s="2" t="s">
        <v>2436</v>
      </c>
      <c r="B1303" s="3" t="s">
        <v>2437</v>
      </c>
      <c r="C1303" s="2"/>
      <c r="D1303" s="2" t="s">
        <v>16</v>
      </c>
      <c r="E1303" s="4">
        <f>650.00*(1-Z1%)</f>
        <v>650</v>
      </c>
      <c r="F1303" s="2">
        <v>2</v>
      </c>
      <c r="G1303" s="2"/>
    </row>
    <row r="1304" spans="1:26" customHeight="1" ht="18" hidden="true" outlineLevel="4">
      <c r="A1304" s="2" t="s">
        <v>2438</v>
      </c>
      <c r="B1304" s="3" t="s">
        <v>2439</v>
      </c>
      <c r="C1304" s="2"/>
      <c r="D1304" s="2" t="s">
        <v>16</v>
      </c>
      <c r="E1304" s="4">
        <f>690.00*(1-Z1%)</f>
        <v>690</v>
      </c>
      <c r="F1304" s="2">
        <v>2</v>
      </c>
      <c r="G1304" s="2"/>
    </row>
    <row r="1305" spans="1:26" customHeight="1" ht="35" hidden="true" outlineLevel="4">
      <c r="A1305" s="5" t="s">
        <v>2440</v>
      </c>
      <c r="B1305" s="5"/>
      <c r="C1305" s="5"/>
      <c r="D1305" s="5"/>
      <c r="E1305" s="5"/>
      <c r="F1305" s="5"/>
      <c r="G1305" s="5"/>
    </row>
    <row r="1306" spans="1:26" customHeight="1" ht="18" hidden="true" outlineLevel="4">
      <c r="A1306" s="2" t="s">
        <v>2441</v>
      </c>
      <c r="B1306" s="3" t="s">
        <v>2442</v>
      </c>
      <c r="C1306" s="2"/>
      <c r="D1306" s="2" t="s">
        <v>16</v>
      </c>
      <c r="E1306" s="4">
        <f>1290.00*(1-Z1%)</f>
        <v>1290</v>
      </c>
      <c r="F1306" s="2">
        <v>2</v>
      </c>
      <c r="G1306" s="2"/>
    </row>
    <row r="1307" spans="1:26" customHeight="1" ht="36" hidden="true" outlineLevel="4">
      <c r="A1307" s="2" t="s">
        <v>2443</v>
      </c>
      <c r="B1307" s="3" t="s">
        <v>2444</v>
      </c>
      <c r="C1307" s="2"/>
      <c r="D1307" s="2" t="s">
        <v>16</v>
      </c>
      <c r="E1307" s="4">
        <f>1490.00*(1-Z1%)</f>
        <v>1490</v>
      </c>
      <c r="F1307" s="2">
        <v>1</v>
      </c>
      <c r="G1307" s="2"/>
    </row>
    <row r="1308" spans="1:26" customHeight="1" ht="36" hidden="true" outlineLevel="4">
      <c r="A1308" s="2" t="s">
        <v>2445</v>
      </c>
      <c r="B1308" s="3" t="s">
        <v>2446</v>
      </c>
      <c r="C1308" s="2"/>
      <c r="D1308" s="2" t="s">
        <v>16</v>
      </c>
      <c r="E1308" s="4">
        <f>790.00*(1-Z1%)</f>
        <v>790</v>
      </c>
      <c r="F1308" s="2">
        <v>2</v>
      </c>
      <c r="G1308" s="2"/>
    </row>
    <row r="1309" spans="1:26" customHeight="1" ht="36" hidden="true" outlineLevel="4">
      <c r="A1309" s="2" t="s">
        <v>2447</v>
      </c>
      <c r="B1309" s="3" t="s">
        <v>2448</v>
      </c>
      <c r="C1309" s="2"/>
      <c r="D1309" s="2" t="s">
        <v>16</v>
      </c>
      <c r="E1309" s="4">
        <f>1500.00*(1-Z1%)</f>
        <v>1500</v>
      </c>
      <c r="F1309" s="2">
        <v>1</v>
      </c>
      <c r="G1309" s="2"/>
    </row>
    <row r="1310" spans="1:26" customHeight="1" ht="35" hidden="true" outlineLevel="4">
      <c r="A1310" s="5" t="s">
        <v>2449</v>
      </c>
      <c r="B1310" s="5"/>
      <c r="C1310" s="5"/>
      <c r="D1310" s="5"/>
      <c r="E1310" s="5"/>
      <c r="F1310" s="5"/>
      <c r="G1310" s="5"/>
    </row>
    <row r="1311" spans="1:26" customHeight="1" ht="18" hidden="true" outlineLevel="4">
      <c r="A1311" s="2" t="s">
        <v>2450</v>
      </c>
      <c r="B1311" s="3" t="s">
        <v>2451</v>
      </c>
      <c r="C1311" s="2"/>
      <c r="D1311" s="2" t="s">
        <v>16</v>
      </c>
      <c r="E1311" s="4">
        <f>290.00*(1-Z1%)</f>
        <v>290</v>
      </c>
      <c r="F1311" s="2">
        <v>2</v>
      </c>
      <c r="G1311" s="2"/>
    </row>
    <row r="1312" spans="1:26" customHeight="1" ht="18" hidden="true" outlineLevel="4">
      <c r="A1312" s="2" t="s">
        <v>2452</v>
      </c>
      <c r="B1312" s="3" t="s">
        <v>2453</v>
      </c>
      <c r="C1312" s="2"/>
      <c r="D1312" s="2" t="s">
        <v>16</v>
      </c>
      <c r="E1312" s="4">
        <f>300.00*(1-Z1%)</f>
        <v>300</v>
      </c>
      <c r="F1312" s="2">
        <v>3</v>
      </c>
      <c r="G1312" s="2"/>
    </row>
    <row r="1313" spans="1:26" customHeight="1" ht="18" hidden="true" outlineLevel="4">
      <c r="A1313" s="2" t="s">
        <v>2454</v>
      </c>
      <c r="B1313" s="3" t="s">
        <v>2455</v>
      </c>
      <c r="C1313" s="2"/>
      <c r="D1313" s="2" t="s">
        <v>16</v>
      </c>
      <c r="E1313" s="4">
        <f>300.00*(1-Z1%)</f>
        <v>300</v>
      </c>
      <c r="F1313" s="2">
        <v>1</v>
      </c>
      <c r="G1313" s="2"/>
    </row>
    <row r="1314" spans="1:26" customHeight="1" ht="18" hidden="true" outlineLevel="4">
      <c r="A1314" s="2" t="s">
        <v>2456</v>
      </c>
      <c r="B1314" s="3" t="s">
        <v>2457</v>
      </c>
      <c r="C1314" s="2"/>
      <c r="D1314" s="2" t="s">
        <v>16</v>
      </c>
      <c r="E1314" s="4">
        <f>250.00*(1-Z1%)</f>
        <v>250</v>
      </c>
      <c r="F1314" s="2">
        <v>2</v>
      </c>
      <c r="G1314" s="2"/>
    </row>
    <row r="1315" spans="1:26" customHeight="1" ht="18" hidden="true" outlineLevel="4">
      <c r="A1315" s="2" t="s">
        <v>2458</v>
      </c>
      <c r="B1315" s="3" t="s">
        <v>2459</v>
      </c>
      <c r="C1315" s="2"/>
      <c r="D1315" s="2" t="s">
        <v>16</v>
      </c>
      <c r="E1315" s="4">
        <f>350.00*(1-Z1%)</f>
        <v>350</v>
      </c>
      <c r="F1315" s="2">
        <v>1</v>
      </c>
      <c r="G1315" s="2"/>
    </row>
    <row r="1316" spans="1:26" customHeight="1" ht="18" hidden="true" outlineLevel="4">
      <c r="A1316" s="2" t="s">
        <v>2460</v>
      </c>
      <c r="B1316" s="3" t="s">
        <v>2461</v>
      </c>
      <c r="C1316" s="2"/>
      <c r="D1316" s="2" t="s">
        <v>16</v>
      </c>
      <c r="E1316" s="4">
        <f>250.00*(1-Z1%)</f>
        <v>250</v>
      </c>
      <c r="F1316" s="2">
        <v>2</v>
      </c>
      <c r="G1316" s="2"/>
    </row>
    <row r="1317" spans="1:26" customHeight="1" ht="18" hidden="true" outlineLevel="4">
      <c r="A1317" s="2" t="s">
        <v>2462</v>
      </c>
      <c r="B1317" s="3" t="s">
        <v>2463</v>
      </c>
      <c r="C1317" s="2"/>
      <c r="D1317" s="2" t="s">
        <v>16</v>
      </c>
      <c r="E1317" s="4">
        <f>490.00*(1-Z1%)</f>
        <v>490</v>
      </c>
      <c r="F1317" s="2">
        <v>1</v>
      </c>
      <c r="G1317" s="2"/>
    </row>
    <row r="1318" spans="1:26" customHeight="1" ht="18" hidden="true" outlineLevel="4">
      <c r="A1318" s="2" t="s">
        <v>2464</v>
      </c>
      <c r="B1318" s="3" t="s">
        <v>2465</v>
      </c>
      <c r="C1318" s="2"/>
      <c r="D1318" s="2" t="s">
        <v>16</v>
      </c>
      <c r="E1318" s="4">
        <f>350.00*(1-Z1%)</f>
        <v>350</v>
      </c>
      <c r="F1318" s="2">
        <v>1</v>
      </c>
      <c r="G1318" s="2"/>
    </row>
    <row r="1319" spans="1:26" customHeight="1" ht="18" hidden="true" outlineLevel="4">
      <c r="A1319" s="2" t="s">
        <v>2466</v>
      </c>
      <c r="B1319" s="3" t="s">
        <v>2467</v>
      </c>
      <c r="C1319" s="2"/>
      <c r="D1319" s="2" t="s">
        <v>16</v>
      </c>
      <c r="E1319" s="4">
        <f>450.00*(1-Z1%)</f>
        <v>450</v>
      </c>
      <c r="F1319" s="2">
        <v>1</v>
      </c>
      <c r="G1319" s="2"/>
    </row>
    <row r="1320" spans="1:26" customHeight="1" ht="18" hidden="true" outlineLevel="4">
      <c r="A1320" s="2" t="s">
        <v>2468</v>
      </c>
      <c r="B1320" s="3" t="s">
        <v>2469</v>
      </c>
      <c r="C1320" s="2"/>
      <c r="D1320" s="2" t="s">
        <v>16</v>
      </c>
      <c r="E1320" s="4">
        <f>300.00*(1-Z1%)</f>
        <v>300</v>
      </c>
      <c r="F1320" s="2">
        <v>1</v>
      </c>
      <c r="G1320" s="2"/>
    </row>
    <row r="1321" spans="1:26" customHeight="1" ht="18" hidden="true" outlineLevel="4">
      <c r="A1321" s="2" t="s">
        <v>2470</v>
      </c>
      <c r="B1321" s="3" t="s">
        <v>2471</v>
      </c>
      <c r="C1321" s="2"/>
      <c r="D1321" s="2" t="s">
        <v>16</v>
      </c>
      <c r="E1321" s="4">
        <f>300.00*(1-Z1%)</f>
        <v>300</v>
      </c>
      <c r="F1321" s="2">
        <v>1</v>
      </c>
      <c r="G1321" s="2"/>
    </row>
    <row r="1322" spans="1:26" customHeight="1" ht="35" hidden="true" outlineLevel="4">
      <c r="A1322" s="5" t="s">
        <v>2472</v>
      </c>
      <c r="B1322" s="5"/>
      <c r="C1322" s="5"/>
      <c r="D1322" s="5"/>
      <c r="E1322" s="5"/>
      <c r="F1322" s="5"/>
      <c r="G1322" s="5"/>
    </row>
    <row r="1323" spans="1:26" customHeight="1" ht="18" hidden="true" outlineLevel="4">
      <c r="A1323" s="2" t="s">
        <v>2473</v>
      </c>
      <c r="B1323" s="3" t="s">
        <v>2474</v>
      </c>
      <c r="C1323" s="2"/>
      <c r="D1323" s="2" t="s">
        <v>16</v>
      </c>
      <c r="E1323" s="4">
        <f>250.00*(1-Z1%)</f>
        <v>250</v>
      </c>
      <c r="F1323" s="2">
        <v>1</v>
      </c>
      <c r="G1323" s="2"/>
    </row>
    <row r="1324" spans="1:26" customHeight="1" ht="18" hidden="true" outlineLevel="4">
      <c r="A1324" s="2" t="s">
        <v>2475</v>
      </c>
      <c r="B1324" s="3" t="s">
        <v>2476</v>
      </c>
      <c r="C1324" s="2"/>
      <c r="D1324" s="2" t="s">
        <v>16</v>
      </c>
      <c r="E1324" s="4">
        <f>400.00*(1-Z1%)</f>
        <v>400</v>
      </c>
      <c r="F1324" s="2">
        <v>1</v>
      </c>
      <c r="G1324" s="2"/>
    </row>
    <row r="1325" spans="1:26" customHeight="1" ht="18" hidden="true" outlineLevel="4">
      <c r="A1325" s="2" t="s">
        <v>2477</v>
      </c>
      <c r="B1325" s="3" t="s">
        <v>2478</v>
      </c>
      <c r="C1325" s="2"/>
      <c r="D1325" s="2" t="s">
        <v>16</v>
      </c>
      <c r="E1325" s="4">
        <f>300.00*(1-Z1%)</f>
        <v>300</v>
      </c>
      <c r="F1325" s="2">
        <v>1</v>
      </c>
      <c r="G1325" s="2"/>
    </row>
    <row r="1326" spans="1:26" customHeight="1" ht="18" hidden="true" outlineLevel="4">
      <c r="A1326" s="2" t="s">
        <v>2479</v>
      </c>
      <c r="B1326" s="3" t="s">
        <v>2480</v>
      </c>
      <c r="C1326" s="2"/>
      <c r="D1326" s="2" t="s">
        <v>16</v>
      </c>
      <c r="E1326" s="4">
        <f>250.00*(1-Z1%)</f>
        <v>250</v>
      </c>
      <c r="F1326" s="2">
        <v>1</v>
      </c>
      <c r="G1326" s="2"/>
    </row>
    <row r="1327" spans="1:26" customHeight="1" ht="18" hidden="true" outlineLevel="4">
      <c r="A1327" s="2" t="s">
        <v>2481</v>
      </c>
      <c r="B1327" s="3" t="s">
        <v>2482</v>
      </c>
      <c r="C1327" s="2"/>
      <c r="D1327" s="2" t="s">
        <v>16</v>
      </c>
      <c r="E1327" s="4">
        <f>300.00*(1-Z1%)</f>
        <v>300</v>
      </c>
      <c r="F1327" s="2">
        <v>1</v>
      </c>
      <c r="G1327" s="2"/>
    </row>
    <row r="1328" spans="1:26" customHeight="1" ht="35" hidden="true" outlineLevel="4">
      <c r="A1328" s="5" t="s">
        <v>2483</v>
      </c>
      <c r="B1328" s="5"/>
      <c r="C1328" s="5"/>
      <c r="D1328" s="5"/>
      <c r="E1328" s="5"/>
      <c r="F1328" s="5"/>
      <c r="G1328" s="5"/>
    </row>
    <row r="1329" spans="1:26" customHeight="1" ht="36" hidden="true" outlineLevel="4">
      <c r="A1329" s="2" t="s">
        <v>2484</v>
      </c>
      <c r="B1329" s="3" t="s">
        <v>2485</v>
      </c>
      <c r="C1329" s="2"/>
      <c r="D1329" s="2" t="s">
        <v>16</v>
      </c>
      <c r="E1329" s="4">
        <f>600.00*(1-Z1%)</f>
        <v>600</v>
      </c>
      <c r="F1329" s="2">
        <v>3</v>
      </c>
      <c r="G1329" s="2"/>
    </row>
    <row r="1330" spans="1:26" customHeight="1" ht="18" hidden="true" outlineLevel="4">
      <c r="A1330" s="2" t="s">
        <v>2486</v>
      </c>
      <c r="B1330" s="3" t="s">
        <v>2487</v>
      </c>
      <c r="C1330" s="2"/>
      <c r="D1330" s="2" t="s">
        <v>16</v>
      </c>
      <c r="E1330" s="4">
        <f>350.00*(1-Z1%)</f>
        <v>350</v>
      </c>
      <c r="F1330" s="2">
        <v>1</v>
      </c>
      <c r="G1330" s="2"/>
    </row>
    <row r="1331" spans="1:26" customHeight="1" ht="18" hidden="true" outlineLevel="4">
      <c r="A1331" s="2" t="s">
        <v>2488</v>
      </c>
      <c r="B1331" s="3" t="s">
        <v>2489</v>
      </c>
      <c r="C1331" s="2"/>
      <c r="D1331" s="2" t="s">
        <v>16</v>
      </c>
      <c r="E1331" s="4">
        <f>390.00*(1-Z1%)</f>
        <v>390</v>
      </c>
      <c r="F1331" s="2">
        <v>2</v>
      </c>
      <c r="G1331" s="2"/>
    </row>
    <row r="1332" spans="1:26" customHeight="1" ht="18" hidden="true" outlineLevel="4">
      <c r="A1332" s="2" t="s">
        <v>2490</v>
      </c>
      <c r="B1332" s="3" t="s">
        <v>2491</v>
      </c>
      <c r="C1332" s="2"/>
      <c r="D1332" s="2" t="s">
        <v>16</v>
      </c>
      <c r="E1332" s="4">
        <f>350.00*(1-Z1%)</f>
        <v>350</v>
      </c>
      <c r="F1332" s="2">
        <v>2</v>
      </c>
      <c r="G1332" s="2"/>
    </row>
    <row r="1333" spans="1:26" customHeight="1" ht="18" hidden="true" outlineLevel="4">
      <c r="A1333" s="2" t="s">
        <v>2492</v>
      </c>
      <c r="B1333" s="3" t="s">
        <v>2493</v>
      </c>
      <c r="C1333" s="2"/>
      <c r="D1333" s="2" t="s">
        <v>16</v>
      </c>
      <c r="E1333" s="4">
        <f>350.00*(1-Z1%)</f>
        <v>350</v>
      </c>
      <c r="F1333" s="2">
        <v>2</v>
      </c>
      <c r="G1333" s="2"/>
    </row>
    <row r="1334" spans="1:26" customHeight="1" ht="18" hidden="true" outlineLevel="4">
      <c r="A1334" s="2" t="s">
        <v>2494</v>
      </c>
      <c r="B1334" s="3" t="s">
        <v>2495</v>
      </c>
      <c r="C1334" s="2"/>
      <c r="D1334" s="2" t="s">
        <v>16</v>
      </c>
      <c r="E1334" s="4">
        <f>300.00*(1-Z1%)</f>
        <v>300</v>
      </c>
      <c r="F1334" s="2">
        <v>1</v>
      </c>
      <c r="G1334" s="2"/>
    </row>
    <row r="1335" spans="1:26" customHeight="1" ht="18" hidden="true" outlineLevel="4">
      <c r="A1335" s="2" t="s">
        <v>2496</v>
      </c>
      <c r="B1335" s="3" t="s">
        <v>2497</v>
      </c>
      <c r="C1335" s="2"/>
      <c r="D1335" s="2" t="s">
        <v>16</v>
      </c>
      <c r="E1335" s="4">
        <f>400.00*(1-Z1%)</f>
        <v>400</v>
      </c>
      <c r="F1335" s="2">
        <v>2</v>
      </c>
      <c r="G1335" s="2"/>
    </row>
    <row r="1336" spans="1:26" customHeight="1" ht="18" hidden="true" outlineLevel="4">
      <c r="A1336" s="2" t="s">
        <v>2498</v>
      </c>
      <c r="B1336" s="3" t="s">
        <v>2499</v>
      </c>
      <c r="C1336" s="2"/>
      <c r="D1336" s="2" t="s">
        <v>16</v>
      </c>
      <c r="E1336" s="4">
        <f>450.00*(1-Z1%)</f>
        <v>450</v>
      </c>
      <c r="F1336" s="2">
        <v>2</v>
      </c>
      <c r="G1336" s="2"/>
    </row>
    <row r="1337" spans="1:26" customHeight="1" ht="18" hidden="true" outlineLevel="4">
      <c r="A1337" s="2" t="s">
        <v>2500</v>
      </c>
      <c r="B1337" s="3" t="s">
        <v>2501</v>
      </c>
      <c r="C1337" s="2"/>
      <c r="D1337" s="2" t="s">
        <v>16</v>
      </c>
      <c r="E1337" s="4">
        <f>450.00*(1-Z1%)</f>
        <v>450</v>
      </c>
      <c r="F1337" s="2">
        <v>3</v>
      </c>
      <c r="G1337" s="2"/>
    </row>
    <row r="1338" spans="1:26" customHeight="1" ht="36" hidden="true" outlineLevel="4">
      <c r="A1338" s="2" t="s">
        <v>2502</v>
      </c>
      <c r="B1338" s="3" t="s">
        <v>2503</v>
      </c>
      <c r="C1338" s="2"/>
      <c r="D1338" s="2" t="s">
        <v>16</v>
      </c>
      <c r="E1338" s="4">
        <f>450.00*(1-Z1%)</f>
        <v>450</v>
      </c>
      <c r="F1338" s="2">
        <v>4</v>
      </c>
      <c r="G1338" s="2"/>
    </row>
    <row r="1339" spans="1:26" customHeight="1" ht="36" hidden="true" outlineLevel="4">
      <c r="A1339" s="2" t="s">
        <v>2504</v>
      </c>
      <c r="B1339" s="3" t="s">
        <v>2505</v>
      </c>
      <c r="C1339" s="2"/>
      <c r="D1339" s="2" t="s">
        <v>16</v>
      </c>
      <c r="E1339" s="4">
        <f>450.00*(1-Z1%)</f>
        <v>450</v>
      </c>
      <c r="F1339" s="2">
        <v>2</v>
      </c>
      <c r="G1339" s="2"/>
    </row>
    <row r="1340" spans="1:26" customHeight="1" ht="36" hidden="true" outlineLevel="4">
      <c r="A1340" s="2" t="s">
        <v>2506</v>
      </c>
      <c r="B1340" s="3" t="s">
        <v>2507</v>
      </c>
      <c r="C1340" s="2"/>
      <c r="D1340" s="2" t="s">
        <v>16</v>
      </c>
      <c r="E1340" s="4">
        <f>590.00*(1-Z1%)</f>
        <v>590</v>
      </c>
      <c r="F1340" s="2">
        <v>1</v>
      </c>
      <c r="G1340" s="2"/>
    </row>
    <row r="1341" spans="1:26" customHeight="1" ht="35" hidden="true" outlineLevel="4">
      <c r="A1341" s="5" t="s">
        <v>2508</v>
      </c>
      <c r="B1341" s="5"/>
      <c r="C1341" s="5"/>
      <c r="D1341" s="5"/>
      <c r="E1341" s="5"/>
      <c r="F1341" s="5"/>
      <c r="G1341" s="5"/>
    </row>
    <row r="1342" spans="1:26" customHeight="1" ht="18" hidden="true" outlineLevel="4">
      <c r="A1342" s="2" t="s">
        <v>2509</v>
      </c>
      <c r="B1342" s="3" t="s">
        <v>2510</v>
      </c>
      <c r="C1342" s="2"/>
      <c r="D1342" s="2" t="s">
        <v>16</v>
      </c>
      <c r="E1342" s="4">
        <f>350.00*(1-Z1%)</f>
        <v>350</v>
      </c>
      <c r="F1342" s="2">
        <v>2</v>
      </c>
      <c r="G1342" s="2"/>
    </row>
    <row r="1343" spans="1:26" customHeight="1" ht="18" hidden="true" outlineLevel="4">
      <c r="A1343" s="2" t="s">
        <v>2511</v>
      </c>
      <c r="B1343" s="3" t="s">
        <v>2512</v>
      </c>
      <c r="C1343" s="2"/>
      <c r="D1343" s="2" t="s">
        <v>16</v>
      </c>
      <c r="E1343" s="4">
        <f>350.00*(1-Z1%)</f>
        <v>350</v>
      </c>
      <c r="F1343" s="2">
        <v>1</v>
      </c>
      <c r="G1343" s="2"/>
    </row>
    <row r="1344" spans="1:26" customHeight="1" ht="18" hidden="true" outlineLevel="4">
      <c r="A1344" s="2" t="s">
        <v>2513</v>
      </c>
      <c r="B1344" s="3" t="s">
        <v>2514</v>
      </c>
      <c r="C1344" s="2"/>
      <c r="D1344" s="2" t="s">
        <v>16</v>
      </c>
      <c r="E1344" s="4">
        <f>350.00*(1-Z1%)</f>
        <v>350</v>
      </c>
      <c r="F1344" s="2">
        <v>3</v>
      </c>
      <c r="G1344" s="2"/>
    </row>
    <row r="1345" spans="1:26" customHeight="1" ht="18" hidden="true" outlineLevel="4">
      <c r="A1345" s="2" t="s">
        <v>2515</v>
      </c>
      <c r="B1345" s="3" t="s">
        <v>2516</v>
      </c>
      <c r="C1345" s="2"/>
      <c r="D1345" s="2" t="s">
        <v>16</v>
      </c>
      <c r="E1345" s="4">
        <f>350.00*(1-Z1%)</f>
        <v>350</v>
      </c>
      <c r="F1345" s="2">
        <v>3</v>
      </c>
      <c r="G1345" s="2"/>
    </row>
    <row r="1346" spans="1:26" customHeight="1" ht="18" hidden="true" outlineLevel="4">
      <c r="A1346" s="2" t="s">
        <v>2517</v>
      </c>
      <c r="B1346" s="3" t="s">
        <v>2518</v>
      </c>
      <c r="C1346" s="2"/>
      <c r="D1346" s="2" t="s">
        <v>16</v>
      </c>
      <c r="E1346" s="4">
        <f>350.00*(1-Z1%)</f>
        <v>350</v>
      </c>
      <c r="F1346" s="2">
        <v>2</v>
      </c>
      <c r="G1346" s="2"/>
    </row>
    <row r="1347" spans="1:26" customHeight="1" ht="18" hidden="true" outlineLevel="4">
      <c r="A1347" s="2" t="s">
        <v>2519</v>
      </c>
      <c r="B1347" s="3" t="s">
        <v>2520</v>
      </c>
      <c r="C1347" s="2"/>
      <c r="D1347" s="2" t="s">
        <v>16</v>
      </c>
      <c r="E1347" s="4">
        <f>350.00*(1-Z1%)</f>
        <v>350</v>
      </c>
      <c r="F1347" s="2">
        <v>2</v>
      </c>
      <c r="G1347" s="2"/>
    </row>
    <row r="1348" spans="1:26" customHeight="1" ht="18" hidden="true" outlineLevel="4">
      <c r="A1348" s="2" t="s">
        <v>2521</v>
      </c>
      <c r="B1348" s="3" t="s">
        <v>2522</v>
      </c>
      <c r="C1348" s="2"/>
      <c r="D1348" s="2" t="s">
        <v>16</v>
      </c>
      <c r="E1348" s="4">
        <f>450.00*(1-Z1%)</f>
        <v>450</v>
      </c>
      <c r="F1348" s="2">
        <v>1</v>
      </c>
      <c r="G1348" s="2"/>
    </row>
    <row r="1349" spans="1:26" customHeight="1" ht="18" hidden="true" outlineLevel="4">
      <c r="A1349" s="2" t="s">
        <v>2523</v>
      </c>
      <c r="B1349" s="3" t="s">
        <v>2524</v>
      </c>
      <c r="C1349" s="2"/>
      <c r="D1349" s="2" t="s">
        <v>16</v>
      </c>
      <c r="E1349" s="4">
        <f>400.00*(1-Z1%)</f>
        <v>400</v>
      </c>
      <c r="F1349" s="2">
        <v>3</v>
      </c>
      <c r="G1349" s="2"/>
    </row>
    <row r="1350" spans="1:26" customHeight="1" ht="18" hidden="true" outlineLevel="4">
      <c r="A1350" s="2" t="s">
        <v>2525</v>
      </c>
      <c r="B1350" s="3" t="s">
        <v>2526</v>
      </c>
      <c r="C1350" s="2"/>
      <c r="D1350" s="2" t="s">
        <v>16</v>
      </c>
      <c r="E1350" s="4">
        <f>350.00*(1-Z1%)</f>
        <v>350</v>
      </c>
      <c r="F1350" s="2">
        <v>3</v>
      </c>
      <c r="G1350" s="2"/>
    </row>
    <row r="1351" spans="1:26" customHeight="1" ht="36" hidden="true" outlineLevel="4">
      <c r="A1351" s="2" t="s">
        <v>2527</v>
      </c>
      <c r="B1351" s="3" t="s">
        <v>2528</v>
      </c>
      <c r="C1351" s="2"/>
      <c r="D1351" s="2" t="s">
        <v>16</v>
      </c>
      <c r="E1351" s="4">
        <f>350.00*(1-Z1%)</f>
        <v>350</v>
      </c>
      <c r="F1351" s="2">
        <v>2</v>
      </c>
      <c r="G1351" s="2"/>
    </row>
    <row r="1352" spans="1:26" customHeight="1" ht="36" hidden="true" outlineLevel="4">
      <c r="A1352" s="2" t="s">
        <v>2529</v>
      </c>
      <c r="B1352" s="3" t="s">
        <v>2530</v>
      </c>
      <c r="C1352" s="2"/>
      <c r="D1352" s="2" t="s">
        <v>16</v>
      </c>
      <c r="E1352" s="4">
        <f>720.00*(1-Z1%)</f>
        <v>720</v>
      </c>
      <c r="F1352" s="2">
        <v>1</v>
      </c>
      <c r="G1352" s="2"/>
    </row>
    <row r="1353" spans="1:26" customHeight="1" ht="36" hidden="true" outlineLevel="4">
      <c r="A1353" s="2" t="s">
        <v>2531</v>
      </c>
      <c r="B1353" s="3" t="s">
        <v>2532</v>
      </c>
      <c r="C1353" s="2"/>
      <c r="D1353" s="2" t="s">
        <v>16</v>
      </c>
      <c r="E1353" s="4">
        <f>1050.00*(1-Z1%)</f>
        <v>1050</v>
      </c>
      <c r="F1353" s="2">
        <v>1</v>
      </c>
      <c r="G1353" s="2"/>
    </row>
    <row r="1354" spans="1:26" customHeight="1" ht="36" hidden="true" outlineLevel="4">
      <c r="A1354" s="2" t="s">
        <v>2533</v>
      </c>
      <c r="B1354" s="3" t="s">
        <v>2534</v>
      </c>
      <c r="C1354" s="2"/>
      <c r="D1354" s="2" t="s">
        <v>16</v>
      </c>
      <c r="E1354" s="4">
        <f>1050.00*(1-Z1%)</f>
        <v>1050</v>
      </c>
      <c r="F1354" s="2">
        <v>1</v>
      </c>
      <c r="G1354" s="2"/>
    </row>
    <row r="1355" spans="1:26" customHeight="1" ht="18" hidden="true" outlineLevel="4">
      <c r="A1355" s="2" t="s">
        <v>2535</v>
      </c>
      <c r="B1355" s="3" t="s">
        <v>2536</v>
      </c>
      <c r="C1355" s="2"/>
      <c r="D1355" s="2" t="s">
        <v>16</v>
      </c>
      <c r="E1355" s="4">
        <f>690.00*(1-Z1%)</f>
        <v>690</v>
      </c>
      <c r="F1355" s="2">
        <v>2</v>
      </c>
      <c r="G1355" s="2"/>
    </row>
    <row r="1356" spans="1:26" customHeight="1" ht="35" hidden="true" outlineLevel="4">
      <c r="A1356" s="5" t="s">
        <v>2537</v>
      </c>
      <c r="B1356" s="5"/>
      <c r="C1356" s="5"/>
      <c r="D1356" s="5"/>
      <c r="E1356" s="5"/>
      <c r="F1356" s="5"/>
      <c r="G1356" s="5"/>
    </row>
    <row r="1357" spans="1:26" customHeight="1" ht="18" hidden="true" outlineLevel="4">
      <c r="A1357" s="2" t="s">
        <v>2538</v>
      </c>
      <c r="B1357" s="3" t="s">
        <v>2539</v>
      </c>
      <c r="C1357" s="2"/>
      <c r="D1357" s="2" t="s">
        <v>16</v>
      </c>
      <c r="E1357" s="4">
        <f>150.00*(1-Z1%)</f>
        <v>150</v>
      </c>
      <c r="F1357" s="2">
        <v>1</v>
      </c>
      <c r="G1357" s="2"/>
    </row>
    <row r="1358" spans="1:26" customHeight="1" ht="18" hidden="true" outlineLevel="4">
      <c r="A1358" s="2" t="s">
        <v>2540</v>
      </c>
      <c r="B1358" s="3" t="s">
        <v>2541</v>
      </c>
      <c r="C1358" s="2"/>
      <c r="D1358" s="2" t="s">
        <v>16</v>
      </c>
      <c r="E1358" s="4">
        <f>150.00*(1-Z1%)</f>
        <v>150</v>
      </c>
      <c r="F1358" s="2">
        <v>1</v>
      </c>
      <c r="G1358" s="2"/>
    </row>
    <row r="1359" spans="1:26" customHeight="1" ht="35" hidden="true" outlineLevel="2">
      <c r="A1359" s="5" t="s">
        <v>2542</v>
      </c>
      <c r="B1359" s="5"/>
      <c r="C1359" s="5"/>
      <c r="D1359" s="5"/>
      <c r="E1359" s="5"/>
      <c r="F1359" s="5"/>
      <c r="G1359" s="5"/>
    </row>
    <row r="1360" spans="1:26" customHeight="1" ht="35" hidden="true" outlineLevel="3">
      <c r="A1360" s="5" t="s">
        <v>2543</v>
      </c>
      <c r="B1360" s="5"/>
      <c r="C1360" s="5"/>
      <c r="D1360" s="5"/>
      <c r="E1360" s="5"/>
      <c r="F1360" s="5"/>
      <c r="G1360" s="5"/>
    </row>
    <row r="1361" spans="1:26" customHeight="1" ht="18" hidden="true" outlineLevel="3">
      <c r="A1361" s="2" t="s">
        <v>2544</v>
      </c>
      <c r="B1361" s="3" t="s">
        <v>2545</v>
      </c>
      <c r="C1361" s="2"/>
      <c r="D1361" s="2" t="s">
        <v>16</v>
      </c>
      <c r="E1361" s="4">
        <f>10.00*(1-Z1%)</f>
        <v>10</v>
      </c>
      <c r="F1361" s="2">
        <v>3</v>
      </c>
      <c r="G1361" s="2"/>
    </row>
    <row r="1362" spans="1:26" customHeight="1" ht="35" hidden="true" outlineLevel="2">
      <c r="A1362" s="5" t="s">
        <v>2546</v>
      </c>
      <c r="B1362" s="5"/>
      <c r="C1362" s="5"/>
      <c r="D1362" s="5"/>
      <c r="E1362" s="5"/>
      <c r="F1362" s="5"/>
      <c r="G1362" s="5"/>
    </row>
    <row r="1363" spans="1:26" customHeight="1" ht="36" hidden="true" outlineLevel="2">
      <c r="A1363" s="2" t="s">
        <v>2547</v>
      </c>
      <c r="B1363" s="3" t="s">
        <v>2548</v>
      </c>
      <c r="C1363" s="2"/>
      <c r="D1363" s="2" t="s">
        <v>16</v>
      </c>
      <c r="E1363" s="4">
        <f>50.00*(1-Z1%)</f>
        <v>50</v>
      </c>
      <c r="F1363" s="2">
        <v>5</v>
      </c>
      <c r="G1363" s="2"/>
    </row>
    <row r="1364" spans="1:26" customHeight="1" ht="36" hidden="true" outlineLevel="2">
      <c r="A1364" s="2" t="s">
        <v>2549</v>
      </c>
      <c r="B1364" s="3" t="s">
        <v>2550</v>
      </c>
      <c r="C1364" s="2"/>
      <c r="D1364" s="2" t="s">
        <v>16</v>
      </c>
      <c r="E1364" s="4">
        <f>70.00*(1-Z1%)</f>
        <v>70</v>
      </c>
      <c r="F1364" s="2">
        <v>1</v>
      </c>
      <c r="G1364" s="2"/>
    </row>
    <row r="1365" spans="1:26" customHeight="1" ht="35" hidden="true" outlineLevel="2">
      <c r="A1365" s="5" t="s">
        <v>2551</v>
      </c>
      <c r="B1365" s="5"/>
      <c r="C1365" s="5"/>
      <c r="D1365" s="5"/>
      <c r="E1365" s="5"/>
      <c r="F1365" s="5"/>
      <c r="G1365" s="5"/>
    </row>
    <row r="1366" spans="1:26" customHeight="1" ht="18" hidden="true" outlineLevel="2">
      <c r="A1366" s="2" t="s">
        <v>2552</v>
      </c>
      <c r="B1366" s="3" t="s">
        <v>2553</v>
      </c>
      <c r="C1366" s="2"/>
      <c r="D1366" s="2" t="s">
        <v>16</v>
      </c>
      <c r="E1366" s="4">
        <f>130.00*(1-Z1%)</f>
        <v>130</v>
      </c>
      <c r="F1366" s="2">
        <v>1</v>
      </c>
      <c r="G1366" s="2"/>
    </row>
    <row r="1367" spans="1:26" customHeight="1" ht="18" hidden="true" outlineLevel="2">
      <c r="A1367" s="2" t="s">
        <v>2554</v>
      </c>
      <c r="B1367" s="3" t="s">
        <v>2555</v>
      </c>
      <c r="C1367" s="2"/>
      <c r="D1367" s="2" t="s">
        <v>16</v>
      </c>
      <c r="E1367" s="4">
        <f>550.00*(1-Z1%)</f>
        <v>550</v>
      </c>
      <c r="F1367" s="2">
        <v>1</v>
      </c>
      <c r="G1367" s="2"/>
    </row>
    <row r="1368" spans="1:26" customHeight="1" ht="18" hidden="true" outlineLevel="2">
      <c r="A1368" s="2" t="s">
        <v>2556</v>
      </c>
      <c r="B1368" s="3" t="s">
        <v>2557</v>
      </c>
      <c r="C1368" s="2"/>
      <c r="D1368" s="2" t="s">
        <v>16</v>
      </c>
      <c r="E1368" s="4">
        <f>350.00*(1-Z1%)</f>
        <v>350</v>
      </c>
      <c r="F1368" s="2">
        <v>1</v>
      </c>
      <c r="G1368" s="2"/>
    </row>
    <row r="1369" spans="1:26" customHeight="1" ht="18" hidden="true" outlineLevel="2">
      <c r="A1369" s="2" t="s">
        <v>2558</v>
      </c>
      <c r="B1369" s="3" t="s">
        <v>2559</v>
      </c>
      <c r="C1369" s="2"/>
      <c r="D1369" s="2" t="s">
        <v>16</v>
      </c>
      <c r="E1369" s="4">
        <f>390.00*(1-Z1%)</f>
        <v>390</v>
      </c>
      <c r="F1369" s="2">
        <v>1</v>
      </c>
      <c r="G1369" s="2"/>
    </row>
    <row r="1370" spans="1:26" customHeight="1" ht="18" hidden="true" outlineLevel="2">
      <c r="A1370" s="2" t="s">
        <v>2560</v>
      </c>
      <c r="B1370" s="3" t="s">
        <v>2561</v>
      </c>
      <c r="C1370" s="2"/>
      <c r="D1370" s="2" t="s">
        <v>16</v>
      </c>
      <c r="E1370" s="4">
        <f>200.00*(1-Z1%)</f>
        <v>200</v>
      </c>
      <c r="F1370" s="2">
        <v>1</v>
      </c>
      <c r="G1370" s="2"/>
    </row>
    <row r="1371" spans="1:26" customHeight="1" ht="18" hidden="true" outlineLevel="2">
      <c r="A1371" s="2" t="s">
        <v>2562</v>
      </c>
      <c r="B1371" s="3" t="s">
        <v>2563</v>
      </c>
      <c r="C1371" s="2"/>
      <c r="D1371" s="2" t="s">
        <v>16</v>
      </c>
      <c r="E1371" s="4">
        <f>450.00*(1-Z1%)</f>
        <v>450</v>
      </c>
      <c r="F1371" s="2">
        <v>1</v>
      </c>
      <c r="G1371" s="2"/>
    </row>
    <row r="1372" spans="1:26" customHeight="1" ht="18" hidden="true" outlineLevel="2">
      <c r="A1372" s="2" t="s">
        <v>2564</v>
      </c>
      <c r="B1372" s="3" t="s">
        <v>2565</v>
      </c>
      <c r="C1372" s="2"/>
      <c r="D1372" s="2" t="s">
        <v>16</v>
      </c>
      <c r="E1372" s="4">
        <f>450.00*(1-Z1%)</f>
        <v>450</v>
      </c>
      <c r="F1372" s="2">
        <v>1</v>
      </c>
      <c r="G1372" s="2"/>
    </row>
    <row r="1373" spans="1:26" customHeight="1" ht="36" hidden="true" outlineLevel="2">
      <c r="A1373" s="2" t="s">
        <v>2566</v>
      </c>
      <c r="B1373" s="3" t="s">
        <v>2567</v>
      </c>
      <c r="C1373" s="2"/>
      <c r="D1373" s="2" t="s">
        <v>16</v>
      </c>
      <c r="E1373" s="4">
        <f>850.00*(1-Z1%)</f>
        <v>850</v>
      </c>
      <c r="F1373" s="2">
        <v>1</v>
      </c>
      <c r="G1373" s="2"/>
    </row>
    <row r="1374" spans="1:26" customHeight="1" ht="18" hidden="true" outlineLevel="2">
      <c r="A1374" s="2" t="s">
        <v>2568</v>
      </c>
      <c r="B1374" s="3" t="s">
        <v>2569</v>
      </c>
      <c r="C1374" s="2"/>
      <c r="D1374" s="2" t="s">
        <v>16</v>
      </c>
      <c r="E1374" s="4">
        <f>450.00*(1-Z1%)</f>
        <v>450</v>
      </c>
      <c r="F1374" s="2">
        <v>1</v>
      </c>
      <c r="G1374" s="2"/>
    </row>
    <row r="1375" spans="1:26" customHeight="1" ht="18" hidden="true" outlineLevel="2">
      <c r="A1375" s="2" t="s">
        <v>2570</v>
      </c>
      <c r="B1375" s="3" t="s">
        <v>2571</v>
      </c>
      <c r="C1375" s="2"/>
      <c r="D1375" s="2" t="s">
        <v>16</v>
      </c>
      <c r="E1375" s="4">
        <f>200.00*(1-Z1%)</f>
        <v>200</v>
      </c>
      <c r="F1375" s="2">
        <v>1</v>
      </c>
      <c r="G1375" s="2"/>
    </row>
    <row r="1376" spans="1:26" customHeight="1" ht="18" hidden="true" outlineLevel="2">
      <c r="A1376" s="2" t="s">
        <v>2572</v>
      </c>
      <c r="B1376" s="3" t="s">
        <v>2573</v>
      </c>
      <c r="C1376" s="2"/>
      <c r="D1376" s="2" t="s">
        <v>16</v>
      </c>
      <c r="E1376" s="4">
        <f>150.00*(1-Z1%)</f>
        <v>150</v>
      </c>
      <c r="F1376" s="2">
        <v>2</v>
      </c>
      <c r="G1376" s="2"/>
    </row>
    <row r="1377" spans="1:26" customHeight="1" ht="18" hidden="true" outlineLevel="2">
      <c r="A1377" s="2" t="s">
        <v>2574</v>
      </c>
      <c r="B1377" s="3" t="s">
        <v>2575</v>
      </c>
      <c r="C1377" s="2"/>
      <c r="D1377" s="2" t="s">
        <v>16</v>
      </c>
      <c r="E1377" s="4">
        <f>100.00*(1-Z1%)</f>
        <v>100</v>
      </c>
      <c r="F1377" s="2">
        <v>1</v>
      </c>
      <c r="G1377" s="2"/>
    </row>
    <row r="1378" spans="1:26" customHeight="1" ht="35" hidden="true" outlineLevel="2">
      <c r="A1378" s="5" t="s">
        <v>2576</v>
      </c>
      <c r="B1378" s="5"/>
      <c r="C1378" s="5"/>
      <c r="D1378" s="5"/>
      <c r="E1378" s="5"/>
      <c r="F1378" s="5"/>
      <c r="G1378" s="5"/>
    </row>
    <row r="1379" spans="1:26" customHeight="1" ht="18" hidden="true" outlineLevel="2">
      <c r="A1379" s="2" t="s">
        <v>2577</v>
      </c>
      <c r="B1379" s="3" t="s">
        <v>2578</v>
      </c>
      <c r="C1379" s="2"/>
      <c r="D1379" s="2" t="s">
        <v>16</v>
      </c>
      <c r="E1379" s="4">
        <f>50.00*(1-Z1%)</f>
        <v>50</v>
      </c>
      <c r="F1379" s="2">
        <v>1</v>
      </c>
      <c r="G1379" s="2"/>
    </row>
    <row r="1380" spans="1:26" customHeight="1" ht="18" hidden="true" outlineLevel="2">
      <c r="A1380" s="2" t="s">
        <v>2579</v>
      </c>
      <c r="B1380" s="3" t="s">
        <v>2580</v>
      </c>
      <c r="C1380" s="2"/>
      <c r="D1380" s="2" t="s">
        <v>16</v>
      </c>
      <c r="E1380" s="4">
        <f>10.00*(1-Z1%)</f>
        <v>10</v>
      </c>
      <c r="F1380" s="2">
        <v>4</v>
      </c>
      <c r="G1380" s="2"/>
    </row>
    <row r="1381" spans="1:26" customHeight="1" ht="35" hidden="true" outlineLevel="2">
      <c r="A1381" s="5" t="s">
        <v>2581</v>
      </c>
      <c r="B1381" s="5"/>
      <c r="C1381" s="5"/>
      <c r="D1381" s="5"/>
      <c r="E1381" s="5"/>
      <c r="F1381" s="5"/>
      <c r="G1381" s="5"/>
    </row>
    <row r="1382" spans="1:26" customHeight="1" ht="35" hidden="true" outlineLevel="3">
      <c r="A1382" s="5" t="s">
        <v>2582</v>
      </c>
      <c r="B1382" s="5"/>
      <c r="C1382" s="5"/>
      <c r="D1382" s="5"/>
      <c r="E1382" s="5"/>
      <c r="F1382" s="5"/>
      <c r="G1382" s="5"/>
    </row>
    <row r="1383" spans="1:26" customHeight="1" ht="36" hidden="true" outlineLevel="3">
      <c r="A1383" s="2" t="s">
        <v>2583</v>
      </c>
      <c r="B1383" s="3" t="s">
        <v>2584</v>
      </c>
      <c r="C1383" s="2"/>
      <c r="D1383" s="2" t="s">
        <v>16</v>
      </c>
      <c r="E1383" s="4">
        <f>650.00*(1-Z1%)</f>
        <v>650</v>
      </c>
      <c r="F1383" s="2">
        <v>1</v>
      </c>
      <c r="G1383" s="2"/>
    </row>
    <row r="1384" spans="1:26" customHeight="1" ht="36" hidden="true" outlineLevel="3">
      <c r="A1384" s="2" t="s">
        <v>2585</v>
      </c>
      <c r="B1384" s="3" t="s">
        <v>2586</v>
      </c>
      <c r="C1384" s="2"/>
      <c r="D1384" s="2" t="s">
        <v>16</v>
      </c>
      <c r="E1384" s="4">
        <f>750.00*(1-Z1%)</f>
        <v>750</v>
      </c>
      <c r="F1384" s="2">
        <v>1</v>
      </c>
      <c r="G1384" s="2"/>
    </row>
    <row r="1385" spans="1:26" customHeight="1" ht="18" hidden="true" outlineLevel="3">
      <c r="A1385" s="2" t="s">
        <v>2587</v>
      </c>
      <c r="B1385" s="3" t="s">
        <v>2588</v>
      </c>
      <c r="C1385" s="2"/>
      <c r="D1385" s="2" t="s">
        <v>16</v>
      </c>
      <c r="E1385" s="4">
        <f>3190.00*(1-Z1%)</f>
        <v>3190</v>
      </c>
      <c r="F1385" s="2">
        <v>1</v>
      </c>
      <c r="G1385" s="2"/>
    </row>
    <row r="1386" spans="1:26" customHeight="1" ht="18" hidden="true" outlineLevel="3">
      <c r="A1386" s="2" t="s">
        <v>2589</v>
      </c>
      <c r="B1386" s="3" t="s">
        <v>2590</v>
      </c>
      <c r="C1386" s="2"/>
      <c r="D1386" s="2" t="s">
        <v>16</v>
      </c>
      <c r="E1386" s="4">
        <f>3990.00*(1-Z1%)</f>
        <v>3990</v>
      </c>
      <c r="F1386" s="2">
        <v>1</v>
      </c>
      <c r="G1386" s="2"/>
    </row>
    <row r="1387" spans="1:26" customHeight="1" ht="36" hidden="true" outlineLevel="3">
      <c r="A1387" s="2" t="s">
        <v>2591</v>
      </c>
      <c r="B1387" s="3" t="s">
        <v>2592</v>
      </c>
      <c r="C1387" s="2"/>
      <c r="D1387" s="2" t="s">
        <v>16</v>
      </c>
      <c r="E1387" s="4">
        <f>1990.00*(1-Z1%)</f>
        <v>1990</v>
      </c>
      <c r="F1387" s="2">
        <v>1</v>
      </c>
      <c r="G1387" s="2"/>
    </row>
    <row r="1388" spans="1:26" customHeight="1" ht="35" hidden="true" outlineLevel="3">
      <c r="A1388" s="5" t="s">
        <v>2593</v>
      </c>
      <c r="B1388" s="5"/>
      <c r="C1388" s="5"/>
      <c r="D1388" s="5"/>
      <c r="E1388" s="5"/>
      <c r="F1388" s="5"/>
      <c r="G1388" s="5"/>
    </row>
    <row r="1389" spans="1:26" customHeight="1" ht="18" hidden="true" outlineLevel="3">
      <c r="A1389" s="2" t="s">
        <v>2594</v>
      </c>
      <c r="B1389" s="3" t="s">
        <v>2595</v>
      </c>
      <c r="C1389" s="2"/>
      <c r="D1389" s="2" t="s">
        <v>16</v>
      </c>
      <c r="E1389" s="4">
        <f>490.00*(1-Z1%)</f>
        <v>490</v>
      </c>
      <c r="F1389" s="2">
        <v>2</v>
      </c>
      <c r="G1389" s="2"/>
    </row>
    <row r="1390" spans="1:26" customHeight="1" ht="18" hidden="true" outlineLevel="3">
      <c r="A1390" s="2" t="s">
        <v>2596</v>
      </c>
      <c r="B1390" s="3" t="s">
        <v>2597</v>
      </c>
      <c r="C1390" s="2"/>
      <c r="D1390" s="2" t="s">
        <v>16</v>
      </c>
      <c r="E1390" s="4">
        <f>550.00*(1-Z1%)</f>
        <v>550</v>
      </c>
      <c r="F1390" s="2">
        <v>1</v>
      </c>
      <c r="G1390" s="2"/>
    </row>
    <row r="1391" spans="1:26" customHeight="1" ht="18" hidden="true" outlineLevel="3">
      <c r="A1391" s="2" t="s">
        <v>2598</v>
      </c>
      <c r="B1391" s="3" t="s">
        <v>2599</v>
      </c>
      <c r="C1391" s="2"/>
      <c r="D1391" s="2" t="s">
        <v>16</v>
      </c>
      <c r="E1391" s="4">
        <f>790.00*(1-Z1%)</f>
        <v>790</v>
      </c>
      <c r="F1391" s="2">
        <v>1</v>
      </c>
      <c r="G1391" s="2"/>
    </row>
    <row r="1392" spans="1:26" customHeight="1" ht="35" hidden="true" outlineLevel="3">
      <c r="A1392" s="5" t="s">
        <v>2600</v>
      </c>
      <c r="B1392" s="5"/>
      <c r="C1392" s="5"/>
      <c r="D1392" s="5"/>
      <c r="E1392" s="5"/>
      <c r="F1392" s="5"/>
      <c r="G1392" s="5"/>
    </row>
    <row r="1393" spans="1:26" customHeight="1" ht="18" hidden="true" outlineLevel="3">
      <c r="A1393" s="2" t="s">
        <v>2601</v>
      </c>
      <c r="B1393" s="3" t="s">
        <v>2602</v>
      </c>
      <c r="C1393" s="2"/>
      <c r="D1393" s="2" t="s">
        <v>16</v>
      </c>
      <c r="E1393" s="4">
        <f>550.00*(1-Z1%)</f>
        <v>550</v>
      </c>
      <c r="F1393" s="2">
        <v>1</v>
      </c>
      <c r="G1393" s="2"/>
    </row>
    <row r="1394" spans="1:26" customHeight="1" ht="18" hidden="true" outlineLevel="3">
      <c r="A1394" s="2" t="s">
        <v>2603</v>
      </c>
      <c r="B1394" s="3" t="s">
        <v>2604</v>
      </c>
      <c r="C1394" s="2"/>
      <c r="D1394" s="2" t="s">
        <v>16</v>
      </c>
      <c r="E1394" s="4">
        <f>150.00*(1-Z1%)</f>
        <v>150</v>
      </c>
      <c r="F1394" s="2">
        <v>1</v>
      </c>
      <c r="G1394" s="2"/>
    </row>
    <row r="1395" spans="1:26" customHeight="1" ht="35" hidden="true" outlineLevel="3">
      <c r="A1395" s="5" t="s">
        <v>2605</v>
      </c>
      <c r="B1395" s="5"/>
      <c r="C1395" s="5"/>
      <c r="D1395" s="5"/>
      <c r="E1395" s="5"/>
      <c r="F1395" s="5"/>
      <c r="G1395" s="5"/>
    </row>
    <row r="1396" spans="1:26" customHeight="1" ht="18" hidden="true" outlineLevel="3">
      <c r="A1396" s="2" t="s">
        <v>2606</v>
      </c>
      <c r="B1396" s="3" t="s">
        <v>2607</v>
      </c>
      <c r="C1396" s="2"/>
      <c r="D1396" s="2" t="s">
        <v>16</v>
      </c>
      <c r="E1396" s="4">
        <f>200.00*(1-Z1%)</f>
        <v>200</v>
      </c>
      <c r="F1396" s="2">
        <v>1</v>
      </c>
      <c r="G1396" s="2"/>
    </row>
    <row r="1397" spans="1:26" customHeight="1" ht="18" hidden="true" outlineLevel="3">
      <c r="A1397" s="2" t="s">
        <v>2608</v>
      </c>
      <c r="B1397" s="3" t="s">
        <v>2609</v>
      </c>
      <c r="C1397" s="2"/>
      <c r="D1397" s="2" t="s">
        <v>16</v>
      </c>
      <c r="E1397" s="4">
        <f>100.00*(1-Z1%)</f>
        <v>100</v>
      </c>
      <c r="F1397" s="2">
        <v>2</v>
      </c>
      <c r="G1397" s="2"/>
    </row>
    <row r="1398" spans="1:26" customHeight="1" ht="18" hidden="true" outlineLevel="3">
      <c r="A1398" s="2" t="s">
        <v>2610</v>
      </c>
      <c r="B1398" s="3" t="s">
        <v>2611</v>
      </c>
      <c r="C1398" s="2"/>
      <c r="D1398" s="2" t="s">
        <v>16</v>
      </c>
      <c r="E1398" s="4">
        <f>50.00*(1-Z1%)</f>
        <v>50</v>
      </c>
      <c r="F1398" s="2">
        <v>2</v>
      </c>
      <c r="G1398" s="2"/>
    </row>
    <row r="1399" spans="1:26" customHeight="1" ht="36" hidden="true" outlineLevel="3">
      <c r="A1399" s="2" t="s">
        <v>2612</v>
      </c>
      <c r="B1399" s="3" t="s">
        <v>2613</v>
      </c>
      <c r="C1399" s="2"/>
      <c r="D1399" s="2" t="s">
        <v>16</v>
      </c>
      <c r="E1399" s="4">
        <f>250.00*(1-Z1%)</f>
        <v>250</v>
      </c>
      <c r="F1399" s="2">
        <v>1</v>
      </c>
      <c r="G1399" s="2"/>
    </row>
    <row r="1400" spans="1:26" customHeight="1" ht="18" hidden="true" outlineLevel="3">
      <c r="A1400" s="2" t="s">
        <v>2614</v>
      </c>
      <c r="B1400" s="3" t="s">
        <v>2615</v>
      </c>
      <c r="C1400" s="2"/>
      <c r="D1400" s="2" t="s">
        <v>16</v>
      </c>
      <c r="E1400" s="4">
        <f>490.00*(1-Z1%)</f>
        <v>490</v>
      </c>
      <c r="F1400" s="2">
        <v>1</v>
      </c>
      <c r="G1400" s="2"/>
    </row>
    <row r="1401" spans="1:26" customHeight="1" ht="18" hidden="true" outlineLevel="3">
      <c r="A1401" s="2" t="s">
        <v>2616</v>
      </c>
      <c r="B1401" s="3" t="s">
        <v>2617</v>
      </c>
      <c r="C1401" s="2"/>
      <c r="D1401" s="2" t="s">
        <v>16</v>
      </c>
      <c r="E1401" s="4">
        <f>690.00*(1-Z1%)</f>
        <v>690</v>
      </c>
      <c r="F1401" s="2">
        <v>1</v>
      </c>
      <c r="G1401" s="2"/>
    </row>
    <row r="1402" spans="1:26" customHeight="1" ht="18" hidden="true" outlineLevel="3">
      <c r="A1402" s="2" t="s">
        <v>2618</v>
      </c>
      <c r="B1402" s="3" t="s">
        <v>2619</v>
      </c>
      <c r="C1402" s="2"/>
      <c r="D1402" s="2" t="s">
        <v>16</v>
      </c>
      <c r="E1402" s="4">
        <f>990.00*(1-Z1%)</f>
        <v>990</v>
      </c>
      <c r="F1402" s="2">
        <v>1</v>
      </c>
      <c r="G1402" s="2"/>
    </row>
    <row r="1403" spans="1:26" customHeight="1" ht="54" hidden="true" outlineLevel="3">
      <c r="A1403" s="2" t="s">
        <v>2620</v>
      </c>
      <c r="B1403" s="3" t="s">
        <v>2621</v>
      </c>
      <c r="C1403" s="2"/>
      <c r="D1403" s="2" t="s">
        <v>16</v>
      </c>
      <c r="E1403" s="4">
        <f>850.00*(1-Z1%)</f>
        <v>850</v>
      </c>
      <c r="F1403" s="2">
        <v>1</v>
      </c>
      <c r="G1403" s="2"/>
    </row>
    <row r="1404" spans="1:26" customHeight="1" ht="18" hidden="true" outlineLevel="3">
      <c r="A1404" s="2" t="s">
        <v>2622</v>
      </c>
      <c r="B1404" s="3" t="s">
        <v>2623</v>
      </c>
      <c r="C1404" s="2"/>
      <c r="D1404" s="2" t="s">
        <v>16</v>
      </c>
      <c r="E1404" s="4">
        <f>590.00*(1-Z1%)</f>
        <v>590</v>
      </c>
      <c r="F1404" s="2">
        <v>1</v>
      </c>
      <c r="G1404" s="2"/>
    </row>
    <row r="1405" spans="1:26" customHeight="1" ht="36" hidden="true" outlineLevel="3">
      <c r="A1405" s="2" t="s">
        <v>2624</v>
      </c>
      <c r="B1405" s="3" t="s">
        <v>2625</v>
      </c>
      <c r="C1405" s="2"/>
      <c r="D1405" s="2" t="s">
        <v>16</v>
      </c>
      <c r="E1405" s="4">
        <f>590.00*(1-Z1%)</f>
        <v>590</v>
      </c>
      <c r="F1405" s="2">
        <v>2</v>
      </c>
      <c r="G1405" s="2"/>
    </row>
    <row r="1406" spans="1:26" customHeight="1" ht="18" hidden="true" outlineLevel="3">
      <c r="A1406" s="2" t="s">
        <v>2626</v>
      </c>
      <c r="B1406" s="3" t="s">
        <v>2627</v>
      </c>
      <c r="C1406" s="2"/>
      <c r="D1406" s="2" t="s">
        <v>16</v>
      </c>
      <c r="E1406" s="4">
        <f>200.00*(1-Z1%)</f>
        <v>200</v>
      </c>
      <c r="F1406" s="2">
        <v>1</v>
      </c>
      <c r="G1406" s="2"/>
    </row>
    <row r="1407" spans="1:26" customHeight="1" ht="18" hidden="true" outlineLevel="3">
      <c r="A1407" s="2" t="s">
        <v>2628</v>
      </c>
      <c r="B1407" s="3" t="s">
        <v>2629</v>
      </c>
      <c r="C1407" s="2"/>
      <c r="D1407" s="2" t="s">
        <v>16</v>
      </c>
      <c r="E1407" s="4">
        <f>150.00*(1-Z1%)</f>
        <v>150</v>
      </c>
      <c r="F1407" s="2">
        <v>1</v>
      </c>
      <c r="G1407" s="2"/>
    </row>
    <row r="1408" spans="1:26" customHeight="1" ht="18" hidden="true" outlineLevel="3">
      <c r="A1408" s="2" t="s">
        <v>2630</v>
      </c>
      <c r="B1408" s="3" t="s">
        <v>2631</v>
      </c>
      <c r="C1408" s="2"/>
      <c r="D1408" s="2" t="s">
        <v>16</v>
      </c>
      <c r="E1408" s="4">
        <f>200.00*(1-Z1%)</f>
        <v>200</v>
      </c>
      <c r="F1408" s="2">
        <v>1</v>
      </c>
      <c r="G1408" s="2"/>
    </row>
    <row r="1409" spans="1:26" customHeight="1" ht="18" hidden="true" outlineLevel="3">
      <c r="A1409" s="2" t="s">
        <v>2632</v>
      </c>
      <c r="B1409" s="3" t="s">
        <v>2633</v>
      </c>
      <c r="C1409" s="2"/>
      <c r="D1409" s="2" t="s">
        <v>16</v>
      </c>
      <c r="E1409" s="4">
        <f>990.00*(1-Z1%)</f>
        <v>990</v>
      </c>
      <c r="F1409" s="2">
        <v>1</v>
      </c>
      <c r="G1409" s="2"/>
    </row>
    <row r="1410" spans="1:26" customHeight="1" ht="35">
      <c r="A1410" s="1" t="s">
        <v>2634</v>
      </c>
      <c r="B1410" s="1"/>
      <c r="C1410" s="1"/>
      <c r="D1410" s="1"/>
      <c r="E1410" s="1"/>
      <c r="F1410" s="1"/>
      <c r="G1410" s="1"/>
    </row>
    <row r="1411" spans="1:26" customHeight="1" ht="35" hidden="true" outlineLevel="2">
      <c r="A1411" s="5" t="s">
        <v>300</v>
      </c>
      <c r="B1411" s="5"/>
      <c r="C1411" s="5"/>
      <c r="D1411" s="5"/>
      <c r="E1411" s="5"/>
      <c r="F1411" s="5"/>
      <c r="G1411" s="5"/>
    </row>
    <row r="1412" spans="1:26" customHeight="1" ht="35" hidden="true" outlineLevel="3">
      <c r="A1412" s="5" t="s">
        <v>2635</v>
      </c>
      <c r="B1412" s="5"/>
      <c r="C1412" s="5"/>
      <c r="D1412" s="5"/>
      <c r="E1412" s="5"/>
      <c r="F1412" s="5"/>
      <c r="G1412" s="5"/>
    </row>
    <row r="1413" spans="1:26" customHeight="1" ht="18" hidden="true" outlineLevel="3">
      <c r="A1413" s="2" t="s">
        <v>2636</v>
      </c>
      <c r="B1413" s="3" t="s">
        <v>2637</v>
      </c>
      <c r="C1413" s="2"/>
      <c r="D1413" s="2" t="s">
        <v>16</v>
      </c>
      <c r="E1413" s="4">
        <f>6100.00*(1-Z1%)</f>
        <v>6100</v>
      </c>
      <c r="F1413" s="2">
        <v>1</v>
      </c>
      <c r="G1413" s="2"/>
    </row>
    <row r="1414" spans="1:26" customHeight="1" ht="18" hidden="true" outlineLevel="3">
      <c r="A1414" s="2" t="s">
        <v>2638</v>
      </c>
      <c r="B1414" s="3" t="s">
        <v>2639</v>
      </c>
      <c r="C1414" s="2"/>
      <c r="D1414" s="2" t="s">
        <v>16</v>
      </c>
      <c r="E1414" s="4">
        <f>5990.00*(1-Z1%)</f>
        <v>5990</v>
      </c>
      <c r="F1414" s="2">
        <v>1</v>
      </c>
      <c r="G1414" s="2"/>
    </row>
    <row r="1415" spans="1:26" customHeight="1" ht="18" hidden="true" outlineLevel="3">
      <c r="A1415" s="2" t="s">
        <v>2640</v>
      </c>
      <c r="B1415" s="3" t="s">
        <v>2641</v>
      </c>
      <c r="C1415" s="2"/>
      <c r="D1415" s="2" t="s">
        <v>16</v>
      </c>
      <c r="E1415" s="4">
        <f>6750.00*(1-Z1%)</f>
        <v>6750</v>
      </c>
      <c r="F1415" s="2">
        <v>1</v>
      </c>
      <c r="G1415" s="2"/>
    </row>
    <row r="1416" spans="1:26" customHeight="1" ht="18" hidden="true" outlineLevel="3">
      <c r="A1416" s="2" t="s">
        <v>2642</v>
      </c>
      <c r="B1416" s="3" t="s">
        <v>2643</v>
      </c>
      <c r="C1416" s="2"/>
      <c r="D1416" s="2" t="s">
        <v>16</v>
      </c>
      <c r="E1416" s="4">
        <f>3590.00*(1-Z1%)</f>
        <v>3590</v>
      </c>
      <c r="F1416" s="2">
        <v>1</v>
      </c>
      <c r="G1416" s="2"/>
    </row>
    <row r="1417" spans="1:26" customHeight="1" ht="36" hidden="true" outlineLevel="3">
      <c r="A1417" s="2" t="s">
        <v>2644</v>
      </c>
      <c r="B1417" s="3" t="s">
        <v>2645</v>
      </c>
      <c r="C1417" s="2"/>
      <c r="D1417" s="2" t="s">
        <v>16</v>
      </c>
      <c r="E1417" s="4">
        <f>15970.00*(1-Z1%)</f>
        <v>15970</v>
      </c>
      <c r="F1417" s="2">
        <v>1</v>
      </c>
      <c r="G1417" s="2"/>
    </row>
    <row r="1418" spans="1:26" customHeight="1" ht="36" hidden="true" outlineLevel="3">
      <c r="A1418" s="2" t="s">
        <v>2646</v>
      </c>
      <c r="B1418" s="3" t="s">
        <v>2647</v>
      </c>
      <c r="C1418" s="2"/>
      <c r="D1418" s="2" t="s">
        <v>16</v>
      </c>
      <c r="E1418" s="4">
        <f>6850.00*(1-Z1%)</f>
        <v>6850</v>
      </c>
      <c r="F1418" s="2">
        <v>2</v>
      </c>
      <c r="G1418" s="2"/>
    </row>
    <row r="1419" spans="1:26" customHeight="1" ht="36" hidden="true" outlineLevel="3">
      <c r="A1419" s="2" t="s">
        <v>2648</v>
      </c>
      <c r="B1419" s="3" t="s">
        <v>2649</v>
      </c>
      <c r="C1419" s="2"/>
      <c r="D1419" s="2" t="s">
        <v>16</v>
      </c>
      <c r="E1419" s="4">
        <f>10100.00*(1-Z1%)</f>
        <v>10100</v>
      </c>
      <c r="F1419" s="2">
        <v>1</v>
      </c>
      <c r="G1419" s="2"/>
    </row>
    <row r="1420" spans="1:26" customHeight="1" ht="36" hidden="true" outlineLevel="3">
      <c r="A1420" s="2" t="s">
        <v>2650</v>
      </c>
      <c r="B1420" s="3" t="s">
        <v>2651</v>
      </c>
      <c r="C1420" s="2"/>
      <c r="D1420" s="2" t="s">
        <v>16</v>
      </c>
      <c r="E1420" s="4">
        <f>10990.00*(1-Z1%)</f>
        <v>10990</v>
      </c>
      <c r="F1420" s="2">
        <v>1</v>
      </c>
      <c r="G1420" s="2"/>
    </row>
    <row r="1421" spans="1:26" customHeight="1" ht="36" hidden="true" outlineLevel="3">
      <c r="A1421" s="2" t="s">
        <v>2652</v>
      </c>
      <c r="B1421" s="3" t="s">
        <v>2653</v>
      </c>
      <c r="C1421" s="2"/>
      <c r="D1421" s="2" t="s">
        <v>16</v>
      </c>
      <c r="E1421" s="4">
        <f>10820.00*(1-Z1%)</f>
        <v>10820</v>
      </c>
      <c r="F1421" s="2">
        <v>2</v>
      </c>
      <c r="G1421" s="2"/>
    </row>
    <row r="1422" spans="1:26" customHeight="1" ht="36" hidden="true" outlineLevel="3">
      <c r="A1422" s="2" t="s">
        <v>2654</v>
      </c>
      <c r="B1422" s="3" t="s">
        <v>2655</v>
      </c>
      <c r="C1422" s="2"/>
      <c r="D1422" s="2" t="s">
        <v>16</v>
      </c>
      <c r="E1422" s="4">
        <f>14390.00*(1-Z1%)</f>
        <v>14390</v>
      </c>
      <c r="F1422" s="2">
        <v>1</v>
      </c>
      <c r="G1422" s="2"/>
    </row>
    <row r="1423" spans="1:26" customHeight="1" ht="36" hidden="true" outlineLevel="3">
      <c r="A1423" s="2" t="s">
        <v>2656</v>
      </c>
      <c r="B1423" s="3" t="s">
        <v>2657</v>
      </c>
      <c r="C1423" s="2"/>
      <c r="D1423" s="2" t="s">
        <v>16</v>
      </c>
      <c r="E1423" s="4">
        <f>16380.00*(1-Z1%)</f>
        <v>16380</v>
      </c>
      <c r="F1423" s="2">
        <v>1</v>
      </c>
      <c r="G1423" s="2"/>
    </row>
    <row r="1424" spans="1:26" customHeight="1" ht="36" hidden="true" outlineLevel="3">
      <c r="A1424" s="2" t="s">
        <v>2658</v>
      </c>
      <c r="B1424" s="3" t="s">
        <v>2659</v>
      </c>
      <c r="C1424" s="2"/>
      <c r="D1424" s="2" t="s">
        <v>16</v>
      </c>
      <c r="E1424" s="4">
        <f>21200.00*(1-Z1%)</f>
        <v>21200</v>
      </c>
      <c r="F1424" s="2">
        <v>1</v>
      </c>
      <c r="G1424" s="2"/>
    </row>
    <row r="1425" spans="1:26" customHeight="1" ht="36" hidden="true" outlineLevel="3">
      <c r="A1425" s="2" t="s">
        <v>2660</v>
      </c>
      <c r="B1425" s="3" t="s">
        <v>2661</v>
      </c>
      <c r="C1425" s="2"/>
      <c r="D1425" s="2" t="s">
        <v>16</v>
      </c>
      <c r="E1425" s="4">
        <f>14790.00*(1-Z1%)</f>
        <v>14790</v>
      </c>
      <c r="F1425" s="2">
        <v>1</v>
      </c>
      <c r="G1425" s="2"/>
    </row>
    <row r="1426" spans="1:26" customHeight="1" ht="36" hidden="true" outlineLevel="3">
      <c r="A1426" s="2" t="s">
        <v>2662</v>
      </c>
      <c r="B1426" s="3" t="s">
        <v>2663</v>
      </c>
      <c r="C1426" s="2"/>
      <c r="D1426" s="2" t="s">
        <v>16</v>
      </c>
      <c r="E1426" s="4">
        <f>13700.00*(1-Z1%)</f>
        <v>13700</v>
      </c>
      <c r="F1426" s="2">
        <v>1</v>
      </c>
      <c r="G1426" s="2"/>
    </row>
    <row r="1427" spans="1:26" customHeight="1" ht="36" hidden="true" outlineLevel="3">
      <c r="A1427" s="2" t="s">
        <v>2664</v>
      </c>
      <c r="B1427" s="3" t="s">
        <v>2665</v>
      </c>
      <c r="C1427" s="2"/>
      <c r="D1427" s="2" t="s">
        <v>16</v>
      </c>
      <c r="E1427" s="4">
        <f>4850.00*(1-Z1%)</f>
        <v>4850</v>
      </c>
      <c r="F1427" s="2">
        <v>1</v>
      </c>
      <c r="G1427" s="2"/>
    </row>
    <row r="1428" spans="1:26" customHeight="1" ht="36" hidden="true" outlineLevel="3">
      <c r="A1428" s="2" t="s">
        <v>2666</v>
      </c>
      <c r="B1428" s="3" t="s">
        <v>2667</v>
      </c>
      <c r="C1428" s="2"/>
      <c r="D1428" s="2" t="s">
        <v>16</v>
      </c>
      <c r="E1428" s="4">
        <f>5990.00*(1-Z1%)</f>
        <v>5990</v>
      </c>
      <c r="F1428" s="2">
        <v>1</v>
      </c>
      <c r="G1428" s="2"/>
    </row>
    <row r="1429" spans="1:26" customHeight="1" ht="36" hidden="true" outlineLevel="3">
      <c r="A1429" s="2" t="s">
        <v>2668</v>
      </c>
      <c r="B1429" s="3" t="s">
        <v>2669</v>
      </c>
      <c r="C1429" s="2"/>
      <c r="D1429" s="2" t="s">
        <v>16</v>
      </c>
      <c r="E1429" s="4">
        <f>3690.00*(1-Z1%)</f>
        <v>3690</v>
      </c>
      <c r="F1429" s="2">
        <v>1</v>
      </c>
      <c r="G1429" s="2"/>
    </row>
    <row r="1430" spans="1:26" customHeight="1" ht="36" hidden="true" outlineLevel="3">
      <c r="A1430" s="2" t="s">
        <v>2670</v>
      </c>
      <c r="B1430" s="3" t="s">
        <v>2671</v>
      </c>
      <c r="C1430" s="2"/>
      <c r="D1430" s="2" t="s">
        <v>16</v>
      </c>
      <c r="E1430" s="4">
        <f>4850.00*(1-Z1%)</f>
        <v>4850</v>
      </c>
      <c r="F1430" s="2">
        <v>1</v>
      </c>
      <c r="G1430" s="2"/>
    </row>
    <row r="1431" spans="1:26" customHeight="1" ht="36" hidden="true" outlineLevel="3">
      <c r="A1431" s="2" t="s">
        <v>2672</v>
      </c>
      <c r="B1431" s="3" t="s">
        <v>2673</v>
      </c>
      <c r="C1431" s="2"/>
      <c r="D1431" s="2" t="s">
        <v>16</v>
      </c>
      <c r="E1431" s="4">
        <f>4890.00*(1-Z1%)</f>
        <v>4890</v>
      </c>
      <c r="F1431" s="2">
        <v>1</v>
      </c>
      <c r="G1431" s="2"/>
    </row>
    <row r="1432" spans="1:26" customHeight="1" ht="36" hidden="true" outlineLevel="3">
      <c r="A1432" s="2" t="s">
        <v>2674</v>
      </c>
      <c r="B1432" s="3" t="s">
        <v>2675</v>
      </c>
      <c r="C1432" s="2"/>
      <c r="D1432" s="2" t="s">
        <v>16</v>
      </c>
      <c r="E1432" s="4">
        <f>5990.00*(1-Z1%)</f>
        <v>5990</v>
      </c>
      <c r="F1432" s="2">
        <v>1</v>
      </c>
      <c r="G1432" s="2"/>
    </row>
    <row r="1433" spans="1:26" customHeight="1" ht="18" hidden="true" outlineLevel="3">
      <c r="A1433" s="2" t="s">
        <v>2676</v>
      </c>
      <c r="B1433" s="3" t="s">
        <v>2677</v>
      </c>
      <c r="C1433" s="2"/>
      <c r="D1433" s="2" t="s">
        <v>16</v>
      </c>
      <c r="E1433" s="4">
        <f>7250.00*(1-Z1%)</f>
        <v>7250</v>
      </c>
      <c r="F1433" s="2">
        <v>1</v>
      </c>
      <c r="G1433" s="2"/>
    </row>
    <row r="1434" spans="1:26" customHeight="1" ht="36" hidden="true" outlineLevel="3">
      <c r="A1434" s="2" t="s">
        <v>2678</v>
      </c>
      <c r="B1434" s="3" t="s">
        <v>2679</v>
      </c>
      <c r="C1434" s="2"/>
      <c r="D1434" s="2" t="s">
        <v>16</v>
      </c>
      <c r="E1434" s="4">
        <f>13990.00*(1-Z1%)</f>
        <v>13990</v>
      </c>
      <c r="F1434" s="2">
        <v>1</v>
      </c>
      <c r="G1434" s="2"/>
    </row>
    <row r="1435" spans="1:26" customHeight="1" ht="18" hidden="true" outlineLevel="3">
      <c r="A1435" s="2" t="s">
        <v>2680</v>
      </c>
      <c r="B1435" s="3" t="s">
        <v>2681</v>
      </c>
      <c r="C1435" s="2"/>
      <c r="D1435" s="2" t="s">
        <v>16</v>
      </c>
      <c r="E1435" s="4">
        <f>7690.00*(1-Z1%)</f>
        <v>7690</v>
      </c>
      <c r="F1435" s="2">
        <v>1</v>
      </c>
      <c r="G1435" s="2"/>
    </row>
    <row r="1436" spans="1:26" customHeight="1" ht="18" hidden="true" outlineLevel="3">
      <c r="A1436" s="2" t="s">
        <v>2682</v>
      </c>
      <c r="B1436" s="3" t="s">
        <v>2683</v>
      </c>
      <c r="C1436" s="2"/>
      <c r="D1436" s="2" t="s">
        <v>16</v>
      </c>
      <c r="E1436" s="4">
        <f>10820.00*(1-Z1%)</f>
        <v>10820</v>
      </c>
      <c r="F1436" s="2">
        <v>1</v>
      </c>
      <c r="G1436" s="2"/>
    </row>
    <row r="1437" spans="1:26" customHeight="1" ht="18" hidden="true" outlineLevel="3">
      <c r="A1437" s="2" t="s">
        <v>2684</v>
      </c>
      <c r="B1437" s="3" t="s">
        <v>2685</v>
      </c>
      <c r="C1437" s="2"/>
      <c r="D1437" s="2" t="s">
        <v>16</v>
      </c>
      <c r="E1437" s="4">
        <f>14750.00*(1-Z1%)</f>
        <v>14750</v>
      </c>
      <c r="F1437" s="2">
        <v>1</v>
      </c>
      <c r="G1437" s="2"/>
    </row>
    <row r="1438" spans="1:26" customHeight="1" ht="18" hidden="true" outlineLevel="3">
      <c r="A1438" s="2" t="s">
        <v>2686</v>
      </c>
      <c r="B1438" s="3" t="s">
        <v>2687</v>
      </c>
      <c r="C1438" s="2"/>
      <c r="D1438" s="2" t="s">
        <v>16</v>
      </c>
      <c r="E1438" s="4">
        <f>17350.00*(1-Z1%)</f>
        <v>17350</v>
      </c>
      <c r="F1438" s="2">
        <v>1</v>
      </c>
      <c r="G1438" s="2"/>
    </row>
    <row r="1439" spans="1:26" customHeight="1" ht="18" hidden="true" outlineLevel="3">
      <c r="A1439" s="2" t="s">
        <v>2688</v>
      </c>
      <c r="B1439" s="3" t="s">
        <v>2689</v>
      </c>
      <c r="C1439" s="2"/>
      <c r="D1439" s="2" t="s">
        <v>16</v>
      </c>
      <c r="E1439" s="4">
        <f>22790.00*(1-Z1%)</f>
        <v>22790</v>
      </c>
      <c r="F1439" s="2">
        <v>1</v>
      </c>
      <c r="G1439" s="2"/>
    </row>
    <row r="1440" spans="1:26" customHeight="1" ht="35" hidden="true" outlineLevel="3">
      <c r="A1440" s="5" t="s">
        <v>2690</v>
      </c>
      <c r="B1440" s="5"/>
      <c r="C1440" s="5"/>
      <c r="D1440" s="5"/>
      <c r="E1440" s="5"/>
      <c r="F1440" s="5"/>
      <c r="G1440" s="5"/>
    </row>
    <row r="1441" spans="1:26" customHeight="1" ht="18" hidden="true" outlineLevel="3">
      <c r="A1441" s="2" t="s">
        <v>2691</v>
      </c>
      <c r="B1441" s="3" t="s">
        <v>2692</v>
      </c>
      <c r="C1441" s="2"/>
      <c r="D1441" s="2" t="s">
        <v>16</v>
      </c>
      <c r="E1441" s="4">
        <f>1230.00*(1-Z1%)</f>
        <v>1230</v>
      </c>
      <c r="F1441" s="2">
        <v>1</v>
      </c>
      <c r="G1441" s="2"/>
    </row>
    <row r="1442" spans="1:26" customHeight="1" ht="18" hidden="true" outlineLevel="3">
      <c r="A1442" s="2" t="s">
        <v>2693</v>
      </c>
      <c r="B1442" s="3" t="s">
        <v>2694</v>
      </c>
      <c r="C1442" s="2"/>
      <c r="D1442" s="2" t="s">
        <v>16</v>
      </c>
      <c r="E1442" s="4">
        <f>1150.00*(1-Z1%)</f>
        <v>1150</v>
      </c>
      <c r="F1442" s="2">
        <v>1</v>
      </c>
      <c r="G1442" s="2"/>
    </row>
    <row r="1443" spans="1:26" customHeight="1" ht="36" hidden="true" outlineLevel="3">
      <c r="A1443" s="2" t="s">
        <v>2695</v>
      </c>
      <c r="B1443" s="3" t="s">
        <v>2696</v>
      </c>
      <c r="C1443" s="2"/>
      <c r="D1443" s="2" t="s">
        <v>16</v>
      </c>
      <c r="E1443" s="4">
        <f>1650.00*(1-Z1%)</f>
        <v>1650</v>
      </c>
      <c r="F1443" s="2">
        <v>1</v>
      </c>
      <c r="G1443" s="2"/>
    </row>
    <row r="1444" spans="1:26" customHeight="1" ht="36" hidden="true" outlineLevel="3">
      <c r="A1444" s="2" t="s">
        <v>2697</v>
      </c>
      <c r="B1444" s="3" t="s">
        <v>2698</v>
      </c>
      <c r="C1444" s="2"/>
      <c r="D1444" s="2" t="s">
        <v>16</v>
      </c>
      <c r="E1444" s="4">
        <f>1690.00*(1-Z1%)</f>
        <v>1690</v>
      </c>
      <c r="F1444" s="2">
        <v>1</v>
      </c>
      <c r="G1444" s="2"/>
    </row>
    <row r="1445" spans="1:26" customHeight="1" ht="36" hidden="true" outlineLevel="3">
      <c r="A1445" s="2" t="s">
        <v>2699</v>
      </c>
      <c r="B1445" s="3" t="s">
        <v>2700</v>
      </c>
      <c r="C1445" s="2"/>
      <c r="D1445" s="2" t="s">
        <v>16</v>
      </c>
      <c r="E1445" s="4">
        <f>1150.00*(1-Z1%)</f>
        <v>1150</v>
      </c>
      <c r="F1445" s="2">
        <v>1</v>
      </c>
      <c r="G1445" s="2"/>
    </row>
    <row r="1446" spans="1:26" customHeight="1" ht="36" hidden="true" outlineLevel="3">
      <c r="A1446" s="2" t="s">
        <v>2701</v>
      </c>
      <c r="B1446" s="3" t="s">
        <v>2702</v>
      </c>
      <c r="C1446" s="2"/>
      <c r="D1446" s="2" t="s">
        <v>16</v>
      </c>
      <c r="E1446" s="4">
        <f>1250.00*(1-Z1%)</f>
        <v>1250</v>
      </c>
      <c r="F1446" s="2">
        <v>1</v>
      </c>
      <c r="G1446" s="2"/>
    </row>
    <row r="1447" spans="1:26" customHeight="1" ht="36" hidden="true" outlineLevel="3">
      <c r="A1447" s="2" t="s">
        <v>2703</v>
      </c>
      <c r="B1447" s="3" t="s">
        <v>2704</v>
      </c>
      <c r="C1447" s="2"/>
      <c r="D1447" s="2" t="s">
        <v>16</v>
      </c>
      <c r="E1447" s="4">
        <f>1650.00*(1-Z1%)</f>
        <v>1650</v>
      </c>
      <c r="F1447" s="2">
        <v>1</v>
      </c>
      <c r="G1447" s="2"/>
    </row>
    <row r="1448" spans="1:26" customHeight="1" ht="36" hidden="true" outlineLevel="3">
      <c r="A1448" s="2" t="s">
        <v>2705</v>
      </c>
      <c r="B1448" s="3" t="s">
        <v>2706</v>
      </c>
      <c r="C1448" s="2"/>
      <c r="D1448" s="2" t="s">
        <v>16</v>
      </c>
      <c r="E1448" s="4">
        <f>1450.00*(1-Z1%)</f>
        <v>1450</v>
      </c>
      <c r="F1448" s="2">
        <v>1</v>
      </c>
      <c r="G1448" s="2"/>
    </row>
    <row r="1449" spans="1:26" customHeight="1" ht="36" hidden="true" outlineLevel="3">
      <c r="A1449" s="2" t="s">
        <v>2707</v>
      </c>
      <c r="B1449" s="3" t="s">
        <v>2708</v>
      </c>
      <c r="C1449" s="2"/>
      <c r="D1449" s="2" t="s">
        <v>16</v>
      </c>
      <c r="E1449" s="4">
        <f>1390.00*(1-Z1%)</f>
        <v>1390</v>
      </c>
      <c r="F1449" s="2">
        <v>1</v>
      </c>
      <c r="G1449" s="2"/>
    </row>
    <row r="1450" spans="1:26" customHeight="1" ht="36" hidden="true" outlineLevel="3">
      <c r="A1450" s="2" t="s">
        <v>2709</v>
      </c>
      <c r="B1450" s="3" t="s">
        <v>2710</v>
      </c>
      <c r="C1450" s="2"/>
      <c r="D1450" s="2" t="s">
        <v>16</v>
      </c>
      <c r="E1450" s="4">
        <f>1390.00*(1-Z1%)</f>
        <v>1390</v>
      </c>
      <c r="F1450" s="2">
        <v>1</v>
      </c>
      <c r="G1450" s="2"/>
    </row>
    <row r="1451" spans="1:26" customHeight="1" ht="36" hidden="true" outlineLevel="3">
      <c r="A1451" s="2" t="s">
        <v>2711</v>
      </c>
      <c r="B1451" s="3" t="s">
        <v>2712</v>
      </c>
      <c r="C1451" s="2"/>
      <c r="D1451" s="2" t="s">
        <v>16</v>
      </c>
      <c r="E1451" s="4">
        <f>1300.00*(1-Z1%)</f>
        <v>1300</v>
      </c>
      <c r="F1451" s="2">
        <v>1</v>
      </c>
      <c r="G1451" s="2"/>
    </row>
    <row r="1452" spans="1:26" customHeight="1" ht="36" hidden="true" outlineLevel="3">
      <c r="A1452" s="2" t="s">
        <v>2713</v>
      </c>
      <c r="B1452" s="3" t="s">
        <v>2714</v>
      </c>
      <c r="C1452" s="2"/>
      <c r="D1452" s="2" t="s">
        <v>16</v>
      </c>
      <c r="E1452" s="4">
        <f>950.00*(1-Z1%)</f>
        <v>950</v>
      </c>
      <c r="F1452" s="2">
        <v>1</v>
      </c>
      <c r="G1452" s="2"/>
    </row>
    <row r="1453" spans="1:26" customHeight="1" ht="36" hidden="true" outlineLevel="3">
      <c r="A1453" s="2" t="s">
        <v>2715</v>
      </c>
      <c r="B1453" s="3" t="s">
        <v>2716</v>
      </c>
      <c r="C1453" s="2"/>
      <c r="D1453" s="2" t="s">
        <v>16</v>
      </c>
      <c r="E1453" s="4">
        <f>990.00*(1-Z1%)</f>
        <v>990</v>
      </c>
      <c r="F1453" s="2">
        <v>1</v>
      </c>
      <c r="G1453" s="2"/>
    </row>
    <row r="1454" spans="1:26" customHeight="1" ht="36" hidden="true" outlineLevel="3">
      <c r="A1454" s="2" t="s">
        <v>2717</v>
      </c>
      <c r="B1454" s="3" t="s">
        <v>2718</v>
      </c>
      <c r="C1454" s="2"/>
      <c r="D1454" s="2" t="s">
        <v>16</v>
      </c>
      <c r="E1454" s="4">
        <f>990.00*(1-Z1%)</f>
        <v>990</v>
      </c>
      <c r="F1454" s="2">
        <v>1</v>
      </c>
      <c r="G1454" s="2"/>
    </row>
    <row r="1455" spans="1:26" customHeight="1" ht="36" hidden="true" outlineLevel="3">
      <c r="A1455" s="2" t="s">
        <v>2719</v>
      </c>
      <c r="B1455" s="3" t="s">
        <v>2720</v>
      </c>
      <c r="C1455" s="2"/>
      <c r="D1455" s="2" t="s">
        <v>16</v>
      </c>
      <c r="E1455" s="4">
        <f>1150.00*(1-Z1%)</f>
        <v>1150</v>
      </c>
      <c r="F1455" s="2">
        <v>1</v>
      </c>
      <c r="G1455" s="2"/>
    </row>
    <row r="1456" spans="1:26" customHeight="1" ht="36" hidden="true" outlineLevel="3">
      <c r="A1456" s="2" t="s">
        <v>2721</v>
      </c>
      <c r="B1456" s="3" t="s">
        <v>2722</v>
      </c>
      <c r="C1456" s="2"/>
      <c r="D1456" s="2" t="s">
        <v>16</v>
      </c>
      <c r="E1456" s="4">
        <f>990.00*(1-Z1%)</f>
        <v>990</v>
      </c>
      <c r="F1456" s="2">
        <v>1</v>
      </c>
      <c r="G1456" s="2"/>
    </row>
    <row r="1457" spans="1:26" customHeight="1" ht="36" hidden="true" outlineLevel="3">
      <c r="A1457" s="2" t="s">
        <v>2723</v>
      </c>
      <c r="B1457" s="3" t="s">
        <v>2724</v>
      </c>
      <c r="C1457" s="2"/>
      <c r="D1457" s="2" t="s">
        <v>16</v>
      </c>
      <c r="E1457" s="4">
        <f>990.00*(1-Z1%)</f>
        <v>990</v>
      </c>
      <c r="F1457" s="2">
        <v>1</v>
      </c>
      <c r="G1457" s="2"/>
    </row>
    <row r="1458" spans="1:26" customHeight="1" ht="36" hidden="true" outlineLevel="3">
      <c r="A1458" s="2" t="s">
        <v>2725</v>
      </c>
      <c r="B1458" s="3" t="s">
        <v>2726</v>
      </c>
      <c r="C1458" s="2"/>
      <c r="D1458" s="2" t="s">
        <v>16</v>
      </c>
      <c r="E1458" s="4">
        <f>990.00*(1-Z1%)</f>
        <v>990</v>
      </c>
      <c r="F1458" s="2">
        <v>1</v>
      </c>
      <c r="G1458" s="2"/>
    </row>
    <row r="1459" spans="1:26" customHeight="1" ht="36" hidden="true" outlineLevel="3">
      <c r="A1459" s="2" t="s">
        <v>2727</v>
      </c>
      <c r="B1459" s="3" t="s">
        <v>2728</v>
      </c>
      <c r="C1459" s="2"/>
      <c r="D1459" s="2" t="s">
        <v>16</v>
      </c>
      <c r="E1459" s="4">
        <f>1350.00*(1-Z1%)</f>
        <v>1350</v>
      </c>
      <c r="F1459" s="2">
        <v>1</v>
      </c>
      <c r="G1459" s="2"/>
    </row>
    <row r="1460" spans="1:26" customHeight="1" ht="18" hidden="true" outlineLevel="3">
      <c r="A1460" s="2" t="s">
        <v>2729</v>
      </c>
      <c r="B1460" s="3" t="s">
        <v>2730</v>
      </c>
      <c r="C1460" s="2"/>
      <c r="D1460" s="2" t="s">
        <v>16</v>
      </c>
      <c r="E1460" s="4">
        <f>1790.00*(1-Z1%)</f>
        <v>1790</v>
      </c>
      <c r="F1460" s="2">
        <v>1</v>
      </c>
      <c r="G1460" s="2"/>
    </row>
    <row r="1461" spans="1:26" customHeight="1" ht="36" hidden="true" outlineLevel="3">
      <c r="A1461" s="2" t="s">
        <v>2731</v>
      </c>
      <c r="B1461" s="3" t="s">
        <v>2732</v>
      </c>
      <c r="C1461" s="2"/>
      <c r="D1461" s="2" t="s">
        <v>16</v>
      </c>
      <c r="E1461" s="4">
        <f>1390.00*(1-Z1%)</f>
        <v>1390</v>
      </c>
      <c r="F1461" s="2">
        <v>1</v>
      </c>
      <c r="G1461" s="2"/>
    </row>
    <row r="1462" spans="1:26" customHeight="1" ht="36" hidden="true" outlineLevel="3">
      <c r="A1462" s="2" t="s">
        <v>2733</v>
      </c>
      <c r="B1462" s="3" t="s">
        <v>2734</v>
      </c>
      <c r="C1462" s="2"/>
      <c r="D1462" s="2" t="s">
        <v>16</v>
      </c>
      <c r="E1462" s="4">
        <f>1190.00*(1-Z1%)</f>
        <v>1190</v>
      </c>
      <c r="F1462" s="2">
        <v>1</v>
      </c>
      <c r="G1462" s="2"/>
    </row>
    <row r="1463" spans="1:26" customHeight="1" ht="36" hidden="true" outlineLevel="3">
      <c r="A1463" s="2" t="s">
        <v>2735</v>
      </c>
      <c r="B1463" s="3" t="s">
        <v>2736</v>
      </c>
      <c r="C1463" s="2"/>
      <c r="D1463" s="2" t="s">
        <v>16</v>
      </c>
      <c r="E1463" s="4">
        <f>4650.00*(1-Z1%)</f>
        <v>4650</v>
      </c>
      <c r="F1463" s="2">
        <v>1</v>
      </c>
      <c r="G1463" s="2"/>
    </row>
    <row r="1464" spans="1:26" customHeight="1" ht="36" hidden="true" outlineLevel="3">
      <c r="A1464" s="2" t="s">
        <v>2737</v>
      </c>
      <c r="B1464" s="3" t="s">
        <v>2738</v>
      </c>
      <c r="C1464" s="2"/>
      <c r="D1464" s="2" t="s">
        <v>16</v>
      </c>
      <c r="E1464" s="4">
        <f>3190.00*(1-Z1%)</f>
        <v>3190</v>
      </c>
      <c r="F1464" s="2">
        <v>1</v>
      </c>
      <c r="G1464" s="2"/>
    </row>
    <row r="1465" spans="1:26" customHeight="1" ht="36" hidden="true" outlineLevel="3">
      <c r="A1465" s="2" t="s">
        <v>2739</v>
      </c>
      <c r="B1465" s="3" t="s">
        <v>2740</v>
      </c>
      <c r="C1465" s="2"/>
      <c r="D1465" s="2" t="s">
        <v>16</v>
      </c>
      <c r="E1465" s="4">
        <f>6650.00*(1-Z1%)</f>
        <v>6650</v>
      </c>
      <c r="F1465" s="2">
        <v>1</v>
      </c>
      <c r="G1465" s="2"/>
    </row>
    <row r="1466" spans="1:26" customHeight="1" ht="36" hidden="true" outlineLevel="3">
      <c r="A1466" s="2" t="s">
        <v>2741</v>
      </c>
      <c r="B1466" s="3" t="s">
        <v>2742</v>
      </c>
      <c r="C1466" s="2"/>
      <c r="D1466" s="2" t="s">
        <v>16</v>
      </c>
      <c r="E1466" s="4">
        <f>4550.00*(1-Z1%)</f>
        <v>4550</v>
      </c>
      <c r="F1466" s="2">
        <v>1</v>
      </c>
      <c r="G1466" s="2"/>
    </row>
    <row r="1467" spans="1:26" customHeight="1" ht="36" hidden="true" outlineLevel="3">
      <c r="A1467" s="2" t="s">
        <v>2743</v>
      </c>
      <c r="B1467" s="3" t="s">
        <v>2744</v>
      </c>
      <c r="C1467" s="2"/>
      <c r="D1467" s="2" t="s">
        <v>16</v>
      </c>
      <c r="E1467" s="4">
        <f>7250.00*(1-Z1%)</f>
        <v>7250</v>
      </c>
      <c r="F1467" s="2">
        <v>1</v>
      </c>
      <c r="G1467" s="2"/>
    </row>
    <row r="1468" spans="1:26" customHeight="1" ht="36" hidden="true" outlineLevel="3">
      <c r="A1468" s="2" t="s">
        <v>2745</v>
      </c>
      <c r="B1468" s="3" t="s">
        <v>2746</v>
      </c>
      <c r="C1468" s="2"/>
      <c r="D1468" s="2" t="s">
        <v>16</v>
      </c>
      <c r="E1468" s="4">
        <f>3650.00*(1-Z1%)</f>
        <v>3650</v>
      </c>
      <c r="F1468" s="2">
        <v>1</v>
      </c>
      <c r="G1468" s="2"/>
    </row>
    <row r="1469" spans="1:26" customHeight="1" ht="18" hidden="true" outlineLevel="3">
      <c r="A1469" s="2" t="s">
        <v>2747</v>
      </c>
      <c r="B1469" s="3" t="s">
        <v>2748</v>
      </c>
      <c r="C1469" s="2"/>
      <c r="D1469" s="2" t="s">
        <v>16</v>
      </c>
      <c r="E1469" s="4">
        <f>1250.00*(1-Z1%)</f>
        <v>1250</v>
      </c>
      <c r="F1469" s="2">
        <v>1</v>
      </c>
      <c r="G1469" s="2"/>
    </row>
    <row r="1470" spans="1:26" customHeight="1" ht="36" hidden="true" outlineLevel="3">
      <c r="A1470" s="2" t="s">
        <v>2749</v>
      </c>
      <c r="B1470" s="3" t="s">
        <v>2750</v>
      </c>
      <c r="C1470" s="2"/>
      <c r="D1470" s="2" t="s">
        <v>16</v>
      </c>
      <c r="E1470" s="4">
        <f>1350.00*(1-Z1%)</f>
        <v>1350</v>
      </c>
      <c r="F1470" s="2">
        <v>1</v>
      </c>
      <c r="G1470" s="2"/>
    </row>
    <row r="1471" spans="1:26" customHeight="1" ht="36" hidden="true" outlineLevel="3">
      <c r="A1471" s="2" t="s">
        <v>2751</v>
      </c>
      <c r="B1471" s="3" t="s">
        <v>2752</v>
      </c>
      <c r="C1471" s="2"/>
      <c r="D1471" s="2" t="s">
        <v>16</v>
      </c>
      <c r="E1471" s="4">
        <f>950.00*(1-Z1%)</f>
        <v>950</v>
      </c>
      <c r="F1471" s="2">
        <v>1</v>
      </c>
      <c r="G1471" s="2"/>
    </row>
    <row r="1472" spans="1:26" customHeight="1" ht="36" hidden="true" outlineLevel="3">
      <c r="A1472" s="2" t="s">
        <v>2753</v>
      </c>
      <c r="B1472" s="3" t="s">
        <v>2754</v>
      </c>
      <c r="C1472" s="2"/>
      <c r="D1472" s="2" t="s">
        <v>16</v>
      </c>
      <c r="E1472" s="4">
        <f>1150.00*(1-Z1%)</f>
        <v>1150</v>
      </c>
      <c r="F1472" s="2">
        <v>1</v>
      </c>
      <c r="G1472" s="2"/>
    </row>
    <row r="1473" spans="1:26" customHeight="1" ht="36" hidden="true" outlineLevel="3">
      <c r="A1473" s="2" t="s">
        <v>2755</v>
      </c>
      <c r="B1473" s="3" t="s">
        <v>2756</v>
      </c>
      <c r="C1473" s="2"/>
      <c r="D1473" s="2" t="s">
        <v>16</v>
      </c>
      <c r="E1473" s="4">
        <f>1450.00*(1-Z1%)</f>
        <v>1450</v>
      </c>
      <c r="F1473" s="2">
        <v>1</v>
      </c>
      <c r="G1473" s="2"/>
    </row>
    <row r="1474" spans="1:26" customHeight="1" ht="36" hidden="true" outlineLevel="3">
      <c r="A1474" s="2" t="s">
        <v>2757</v>
      </c>
      <c r="B1474" s="3" t="s">
        <v>2758</v>
      </c>
      <c r="C1474" s="2"/>
      <c r="D1474" s="2" t="s">
        <v>16</v>
      </c>
      <c r="E1474" s="4">
        <f>1450.00*(1-Z1%)</f>
        <v>1450</v>
      </c>
      <c r="F1474" s="2">
        <v>1</v>
      </c>
      <c r="G1474" s="2"/>
    </row>
    <row r="1475" spans="1:26" customHeight="1" ht="36" hidden="true" outlineLevel="3">
      <c r="A1475" s="2" t="s">
        <v>2759</v>
      </c>
      <c r="B1475" s="3" t="s">
        <v>2760</v>
      </c>
      <c r="C1475" s="2"/>
      <c r="D1475" s="2" t="s">
        <v>16</v>
      </c>
      <c r="E1475" s="4">
        <f>1650.00*(1-Z1%)</f>
        <v>1650</v>
      </c>
      <c r="F1475" s="2">
        <v>1</v>
      </c>
      <c r="G1475" s="2"/>
    </row>
    <row r="1476" spans="1:26" customHeight="1" ht="36" hidden="true" outlineLevel="3">
      <c r="A1476" s="2" t="s">
        <v>2761</v>
      </c>
      <c r="B1476" s="3" t="s">
        <v>2762</v>
      </c>
      <c r="C1476" s="2"/>
      <c r="D1476" s="2" t="s">
        <v>16</v>
      </c>
      <c r="E1476" s="4">
        <f>1380.00*(1-Z1%)</f>
        <v>1380</v>
      </c>
      <c r="F1476" s="2">
        <v>1</v>
      </c>
      <c r="G1476" s="2"/>
    </row>
    <row r="1477" spans="1:26" customHeight="1" ht="36" hidden="true" outlineLevel="3">
      <c r="A1477" s="2" t="s">
        <v>2763</v>
      </c>
      <c r="B1477" s="3" t="s">
        <v>2764</v>
      </c>
      <c r="C1477" s="2"/>
      <c r="D1477" s="2" t="s">
        <v>16</v>
      </c>
      <c r="E1477" s="4">
        <f>6150.00*(1-Z1%)</f>
        <v>6150</v>
      </c>
      <c r="F1477" s="2">
        <v>1</v>
      </c>
      <c r="G1477" s="2"/>
    </row>
    <row r="1478" spans="1:26" customHeight="1" ht="36" hidden="true" outlineLevel="3">
      <c r="A1478" s="2" t="s">
        <v>2765</v>
      </c>
      <c r="B1478" s="3" t="s">
        <v>2766</v>
      </c>
      <c r="C1478" s="2"/>
      <c r="D1478" s="2" t="s">
        <v>16</v>
      </c>
      <c r="E1478" s="4">
        <f>6150.00*(1-Z1%)</f>
        <v>6150</v>
      </c>
      <c r="F1478" s="2">
        <v>1</v>
      </c>
      <c r="G1478" s="2"/>
    </row>
    <row r="1479" spans="1:26" customHeight="1" ht="36" hidden="true" outlineLevel="3">
      <c r="A1479" s="2" t="s">
        <v>2767</v>
      </c>
      <c r="B1479" s="3" t="s">
        <v>2768</v>
      </c>
      <c r="C1479" s="2"/>
      <c r="D1479" s="2" t="s">
        <v>16</v>
      </c>
      <c r="E1479" s="4">
        <f>5950.00*(1-Z1%)</f>
        <v>5950</v>
      </c>
      <c r="F1479" s="2">
        <v>1</v>
      </c>
      <c r="G1479" s="2"/>
    </row>
    <row r="1480" spans="1:26" customHeight="1" ht="36" hidden="true" outlineLevel="3">
      <c r="A1480" s="2" t="s">
        <v>2769</v>
      </c>
      <c r="B1480" s="3" t="s">
        <v>2770</v>
      </c>
      <c r="C1480" s="2"/>
      <c r="D1480" s="2" t="s">
        <v>16</v>
      </c>
      <c r="E1480" s="4">
        <f>2550.00*(1-Z1%)</f>
        <v>2550</v>
      </c>
      <c r="F1480" s="2">
        <v>1</v>
      </c>
      <c r="G1480" s="2"/>
    </row>
    <row r="1481" spans="1:26" customHeight="1" ht="36" hidden="true" outlineLevel="3">
      <c r="A1481" s="2" t="s">
        <v>2771</v>
      </c>
      <c r="B1481" s="3" t="s">
        <v>2772</v>
      </c>
      <c r="C1481" s="2"/>
      <c r="D1481" s="2" t="s">
        <v>16</v>
      </c>
      <c r="E1481" s="4">
        <f>4450.00*(1-Z1%)</f>
        <v>4450</v>
      </c>
      <c r="F1481" s="2">
        <v>1</v>
      </c>
      <c r="G1481" s="2"/>
    </row>
    <row r="1482" spans="1:26" customHeight="1" ht="36" hidden="true" outlineLevel="3">
      <c r="A1482" s="2" t="s">
        <v>2773</v>
      </c>
      <c r="B1482" s="3" t="s">
        <v>2774</v>
      </c>
      <c r="C1482" s="2"/>
      <c r="D1482" s="2" t="s">
        <v>16</v>
      </c>
      <c r="E1482" s="4">
        <f>750.00*(1-Z1%)</f>
        <v>750</v>
      </c>
      <c r="F1482" s="2">
        <v>1</v>
      </c>
      <c r="G1482" s="2"/>
    </row>
    <row r="1483" spans="1:26" customHeight="1" ht="36" hidden="true" outlineLevel="3">
      <c r="A1483" s="2" t="s">
        <v>2775</v>
      </c>
      <c r="B1483" s="3" t="s">
        <v>2776</v>
      </c>
      <c r="C1483" s="2"/>
      <c r="D1483" s="2" t="s">
        <v>16</v>
      </c>
      <c r="E1483" s="4">
        <f>1690.00*(1-Z1%)</f>
        <v>1690</v>
      </c>
      <c r="F1483" s="2">
        <v>1</v>
      </c>
      <c r="G1483" s="2"/>
    </row>
    <row r="1484" spans="1:26" customHeight="1" ht="36" hidden="true" outlineLevel="3">
      <c r="A1484" s="2" t="s">
        <v>2777</v>
      </c>
      <c r="B1484" s="3" t="s">
        <v>2778</v>
      </c>
      <c r="C1484" s="2"/>
      <c r="D1484" s="2" t="s">
        <v>16</v>
      </c>
      <c r="E1484" s="4">
        <f>1690.00*(1-Z1%)</f>
        <v>1690</v>
      </c>
      <c r="F1484" s="2">
        <v>1</v>
      </c>
      <c r="G1484" s="2"/>
    </row>
    <row r="1485" spans="1:26" customHeight="1" ht="36" hidden="true" outlineLevel="3">
      <c r="A1485" s="2" t="s">
        <v>2779</v>
      </c>
      <c r="B1485" s="3" t="s">
        <v>2780</v>
      </c>
      <c r="C1485" s="2"/>
      <c r="D1485" s="2" t="s">
        <v>16</v>
      </c>
      <c r="E1485" s="4">
        <f>1690.00*(1-Z1%)</f>
        <v>1690</v>
      </c>
      <c r="F1485" s="2">
        <v>1</v>
      </c>
      <c r="G1485" s="2"/>
    </row>
    <row r="1486" spans="1:26" customHeight="1" ht="36" hidden="true" outlineLevel="3">
      <c r="A1486" s="2" t="s">
        <v>2781</v>
      </c>
      <c r="B1486" s="3" t="s">
        <v>2782</v>
      </c>
      <c r="C1486" s="2"/>
      <c r="D1486" s="2" t="s">
        <v>16</v>
      </c>
      <c r="E1486" s="4">
        <f>1590.00*(1-Z1%)</f>
        <v>1590</v>
      </c>
      <c r="F1486" s="2">
        <v>1</v>
      </c>
      <c r="G1486" s="2"/>
    </row>
    <row r="1487" spans="1:26" customHeight="1" ht="36" hidden="true" outlineLevel="3">
      <c r="A1487" s="2" t="s">
        <v>2783</v>
      </c>
      <c r="B1487" s="3" t="s">
        <v>2784</v>
      </c>
      <c r="C1487" s="2"/>
      <c r="D1487" s="2" t="s">
        <v>16</v>
      </c>
      <c r="E1487" s="4">
        <f>850.00*(1-Z1%)</f>
        <v>850</v>
      </c>
      <c r="F1487" s="2">
        <v>1</v>
      </c>
      <c r="G1487" s="2"/>
    </row>
    <row r="1488" spans="1:26" customHeight="1" ht="36" hidden="true" outlineLevel="3">
      <c r="A1488" s="2" t="s">
        <v>2785</v>
      </c>
      <c r="B1488" s="3" t="s">
        <v>2786</v>
      </c>
      <c r="C1488" s="2"/>
      <c r="D1488" s="2" t="s">
        <v>16</v>
      </c>
      <c r="E1488" s="4">
        <f>750.00*(1-Z1%)</f>
        <v>750</v>
      </c>
      <c r="F1488" s="2">
        <v>1</v>
      </c>
      <c r="G1488" s="2"/>
    </row>
    <row r="1489" spans="1:26" customHeight="1" ht="35" hidden="true" outlineLevel="2">
      <c r="A1489" s="5" t="s">
        <v>2787</v>
      </c>
      <c r="B1489" s="5"/>
      <c r="C1489" s="5"/>
      <c r="D1489" s="5"/>
      <c r="E1489" s="5"/>
      <c r="F1489" s="5"/>
      <c r="G1489" s="5"/>
    </row>
    <row r="1490" spans="1:26" customHeight="1" ht="35" hidden="true" outlineLevel="3">
      <c r="A1490" s="5" t="s">
        <v>2788</v>
      </c>
      <c r="B1490" s="5"/>
      <c r="C1490" s="5"/>
      <c r="D1490" s="5"/>
      <c r="E1490" s="5"/>
      <c r="F1490" s="5"/>
      <c r="G1490" s="5"/>
    </row>
    <row r="1491" spans="1:26" customHeight="1" ht="36" hidden="true" outlineLevel="3">
      <c r="A1491" s="2" t="s">
        <v>2789</v>
      </c>
      <c r="B1491" s="3" t="s">
        <v>2790</v>
      </c>
      <c r="C1491" s="2"/>
      <c r="D1491" s="2" t="s">
        <v>16</v>
      </c>
      <c r="E1491" s="4">
        <f>1100.00*(1-Z1%)</f>
        <v>1100</v>
      </c>
      <c r="F1491" s="2">
        <v>1</v>
      </c>
      <c r="G1491" s="2"/>
    </row>
    <row r="1492" spans="1:26" customHeight="1" ht="18" hidden="true" outlineLevel="3">
      <c r="A1492" s="2" t="s">
        <v>2791</v>
      </c>
      <c r="B1492" s="3" t="s">
        <v>2792</v>
      </c>
      <c r="C1492" s="2"/>
      <c r="D1492" s="2" t="s">
        <v>16</v>
      </c>
      <c r="E1492" s="4">
        <f>970.00*(1-Z1%)</f>
        <v>970</v>
      </c>
      <c r="F1492" s="2">
        <v>1</v>
      </c>
      <c r="G1492" s="2"/>
    </row>
    <row r="1493" spans="1:26" customHeight="1" ht="18" hidden="true" outlineLevel="3">
      <c r="A1493" s="2" t="s">
        <v>2793</v>
      </c>
      <c r="B1493" s="3" t="s">
        <v>2794</v>
      </c>
      <c r="C1493" s="2"/>
      <c r="D1493" s="2" t="s">
        <v>16</v>
      </c>
      <c r="E1493" s="4">
        <f>1300.00*(1-Z1%)</f>
        <v>1300</v>
      </c>
      <c r="F1493" s="2">
        <v>1</v>
      </c>
      <c r="G1493" s="2"/>
    </row>
    <row r="1494" spans="1:26" customHeight="1" ht="18" hidden="true" outlineLevel="3">
      <c r="A1494" s="2" t="s">
        <v>2795</v>
      </c>
      <c r="B1494" s="3" t="s">
        <v>2796</v>
      </c>
      <c r="C1494" s="2"/>
      <c r="D1494" s="2" t="s">
        <v>16</v>
      </c>
      <c r="E1494" s="4">
        <f>900.00*(1-Z1%)</f>
        <v>900</v>
      </c>
      <c r="F1494" s="2">
        <v>1</v>
      </c>
      <c r="G1494" s="2"/>
    </row>
    <row r="1495" spans="1:26" customHeight="1" ht="18" hidden="true" outlineLevel="3">
      <c r="A1495" s="2" t="s">
        <v>2797</v>
      </c>
      <c r="B1495" s="3" t="s">
        <v>2798</v>
      </c>
      <c r="C1495" s="2"/>
      <c r="D1495" s="2" t="s">
        <v>16</v>
      </c>
      <c r="E1495" s="4">
        <f>900.00*(1-Z1%)</f>
        <v>900</v>
      </c>
      <c r="F1495" s="2">
        <v>1</v>
      </c>
      <c r="G1495" s="2"/>
    </row>
    <row r="1496" spans="1:26" customHeight="1" ht="35" hidden="true" outlineLevel="3">
      <c r="A1496" s="5" t="s">
        <v>2799</v>
      </c>
      <c r="B1496" s="5"/>
      <c r="C1496" s="5"/>
      <c r="D1496" s="5"/>
      <c r="E1496" s="5"/>
      <c r="F1496" s="5"/>
      <c r="G1496" s="5"/>
    </row>
    <row r="1497" spans="1:26" customHeight="1" ht="36" hidden="true" outlineLevel="3">
      <c r="A1497" s="2" t="s">
        <v>2800</v>
      </c>
      <c r="B1497" s="3" t="s">
        <v>2801</v>
      </c>
      <c r="C1497" s="2"/>
      <c r="D1497" s="2" t="s">
        <v>16</v>
      </c>
      <c r="E1497" s="4">
        <f>2220.00*(1-Z1%)</f>
        <v>2220</v>
      </c>
      <c r="F1497" s="2">
        <v>1</v>
      </c>
      <c r="G1497" s="2"/>
    </row>
    <row r="1498" spans="1:26" customHeight="1" ht="36" hidden="true" outlineLevel="3">
      <c r="A1498" s="2" t="s">
        <v>2802</v>
      </c>
      <c r="B1498" s="3" t="s">
        <v>2803</v>
      </c>
      <c r="C1498" s="2"/>
      <c r="D1498" s="2" t="s">
        <v>16</v>
      </c>
      <c r="E1498" s="4">
        <f>2640.00*(1-Z1%)</f>
        <v>2640</v>
      </c>
      <c r="F1498" s="2">
        <v>1</v>
      </c>
      <c r="G1498" s="2"/>
    </row>
    <row r="1499" spans="1:26" customHeight="1" ht="36" hidden="true" outlineLevel="3">
      <c r="A1499" s="2" t="s">
        <v>2804</v>
      </c>
      <c r="B1499" s="3" t="s">
        <v>2805</v>
      </c>
      <c r="C1499" s="2"/>
      <c r="D1499" s="2" t="s">
        <v>16</v>
      </c>
      <c r="E1499" s="4">
        <f>2850.00*(1-Z1%)</f>
        <v>2850</v>
      </c>
      <c r="F1499" s="2">
        <v>1</v>
      </c>
      <c r="G1499" s="2"/>
    </row>
    <row r="1500" spans="1:26" customHeight="1" ht="36" hidden="true" outlineLevel="3">
      <c r="A1500" s="2" t="s">
        <v>2806</v>
      </c>
      <c r="B1500" s="3" t="s">
        <v>2807</v>
      </c>
      <c r="C1500" s="2"/>
      <c r="D1500" s="2" t="s">
        <v>16</v>
      </c>
      <c r="E1500" s="4">
        <f>3990.00*(1-Z1%)</f>
        <v>3990</v>
      </c>
      <c r="F1500" s="2">
        <v>1</v>
      </c>
      <c r="G1500" s="2"/>
    </row>
    <row r="1501" spans="1:26" customHeight="1" ht="18" hidden="true" outlineLevel="3">
      <c r="A1501" s="2" t="s">
        <v>2808</v>
      </c>
      <c r="B1501" s="3" t="s">
        <v>2809</v>
      </c>
      <c r="C1501" s="2"/>
      <c r="D1501" s="2" t="s">
        <v>16</v>
      </c>
      <c r="E1501" s="4">
        <f>3250.00*(1-Z1%)</f>
        <v>3250</v>
      </c>
      <c r="F1501" s="2">
        <v>1</v>
      </c>
      <c r="G1501" s="2"/>
    </row>
    <row r="1502" spans="1:26" customHeight="1" ht="18" hidden="true" outlineLevel="3">
      <c r="A1502" s="2" t="s">
        <v>2810</v>
      </c>
      <c r="B1502" s="3" t="s">
        <v>2811</v>
      </c>
      <c r="C1502" s="2"/>
      <c r="D1502" s="2" t="s">
        <v>16</v>
      </c>
      <c r="E1502" s="4">
        <f>1100.00*(1-Z1%)</f>
        <v>1100</v>
      </c>
      <c r="F1502" s="2">
        <v>1</v>
      </c>
      <c r="G1502" s="2"/>
    </row>
    <row r="1503" spans="1:26" customHeight="1" ht="18" hidden="true" outlineLevel="3">
      <c r="A1503" s="2" t="s">
        <v>2812</v>
      </c>
      <c r="B1503" s="3" t="s">
        <v>2813</v>
      </c>
      <c r="C1503" s="2"/>
      <c r="D1503" s="2" t="s">
        <v>16</v>
      </c>
      <c r="E1503" s="4">
        <f>2350.00*(1-Z1%)</f>
        <v>2350</v>
      </c>
      <c r="F1503" s="2">
        <v>1</v>
      </c>
      <c r="G1503" s="2"/>
    </row>
    <row r="1504" spans="1:26" customHeight="1" ht="18" hidden="true" outlineLevel="3">
      <c r="A1504" s="2" t="s">
        <v>2814</v>
      </c>
      <c r="B1504" s="3" t="s">
        <v>2815</v>
      </c>
      <c r="C1504" s="2"/>
      <c r="D1504" s="2" t="s">
        <v>16</v>
      </c>
      <c r="E1504" s="4">
        <f>2150.00*(1-Z1%)</f>
        <v>2150</v>
      </c>
      <c r="F1504" s="2">
        <v>1</v>
      </c>
      <c r="G1504" s="2"/>
    </row>
    <row r="1505" spans="1:26" customHeight="1" ht="18" hidden="true" outlineLevel="3">
      <c r="A1505" s="2" t="s">
        <v>2816</v>
      </c>
      <c r="B1505" s="3" t="s">
        <v>2817</v>
      </c>
      <c r="C1505" s="2"/>
      <c r="D1505" s="2" t="s">
        <v>16</v>
      </c>
      <c r="E1505" s="4">
        <f>2390.00*(1-Z1%)</f>
        <v>2390</v>
      </c>
      <c r="F1505" s="2">
        <v>1</v>
      </c>
      <c r="G1505" s="2"/>
    </row>
    <row r="1506" spans="1:26" customHeight="1" ht="18" hidden="true" outlineLevel="3">
      <c r="A1506" s="2" t="s">
        <v>2818</v>
      </c>
      <c r="B1506" s="3" t="s">
        <v>2819</v>
      </c>
      <c r="C1506" s="2"/>
      <c r="D1506" s="2" t="s">
        <v>16</v>
      </c>
      <c r="E1506" s="4">
        <f>1900.00*(1-Z1%)</f>
        <v>1900</v>
      </c>
      <c r="F1506" s="2">
        <v>1</v>
      </c>
      <c r="G1506" s="2"/>
    </row>
    <row r="1507" spans="1:26" customHeight="1" ht="18" hidden="true" outlineLevel="3">
      <c r="A1507" s="2" t="s">
        <v>2820</v>
      </c>
      <c r="B1507" s="3" t="s">
        <v>2821</v>
      </c>
      <c r="C1507" s="2"/>
      <c r="D1507" s="2" t="s">
        <v>16</v>
      </c>
      <c r="E1507" s="4">
        <f>1100.00*(1-Z1%)</f>
        <v>1100</v>
      </c>
      <c r="F1507" s="2">
        <v>1</v>
      </c>
      <c r="G1507" s="2"/>
    </row>
    <row r="1508" spans="1:26" customHeight="1" ht="36" hidden="true" outlineLevel="3">
      <c r="A1508" s="2" t="s">
        <v>2822</v>
      </c>
      <c r="B1508" s="3" t="s">
        <v>2823</v>
      </c>
      <c r="C1508" s="2"/>
      <c r="D1508" s="2" t="s">
        <v>16</v>
      </c>
      <c r="E1508" s="4">
        <f>1490.00*(1-Z1%)</f>
        <v>1490</v>
      </c>
      <c r="F1508" s="2">
        <v>1</v>
      </c>
      <c r="G1508" s="2"/>
    </row>
    <row r="1509" spans="1:26" customHeight="1" ht="18" hidden="true" outlineLevel="3">
      <c r="A1509" s="2" t="s">
        <v>2824</v>
      </c>
      <c r="B1509" s="3" t="s">
        <v>2825</v>
      </c>
      <c r="C1509" s="2"/>
      <c r="D1509" s="2" t="s">
        <v>16</v>
      </c>
      <c r="E1509" s="4">
        <f>3850.00*(1-Z1%)</f>
        <v>3850</v>
      </c>
      <c r="F1509" s="2">
        <v>1</v>
      </c>
      <c r="G1509" s="2"/>
    </row>
    <row r="1510" spans="1:26" customHeight="1" ht="18" hidden="true" outlineLevel="3">
      <c r="A1510" s="2" t="s">
        <v>2826</v>
      </c>
      <c r="B1510" s="3" t="s">
        <v>2827</v>
      </c>
      <c r="C1510" s="2"/>
      <c r="D1510" s="2" t="s">
        <v>16</v>
      </c>
      <c r="E1510" s="4">
        <f>950.00*(1-Z1%)</f>
        <v>950</v>
      </c>
      <c r="F1510" s="2">
        <v>2</v>
      </c>
      <c r="G1510" s="2"/>
    </row>
    <row r="1511" spans="1:26" customHeight="1" ht="36" hidden="true" outlineLevel="3">
      <c r="A1511" s="2" t="s">
        <v>2828</v>
      </c>
      <c r="B1511" s="3" t="s">
        <v>2829</v>
      </c>
      <c r="C1511" s="2"/>
      <c r="D1511" s="2" t="s">
        <v>16</v>
      </c>
      <c r="E1511" s="4">
        <f>1750.00*(1-Z1%)</f>
        <v>1750</v>
      </c>
      <c r="F1511" s="2">
        <v>1</v>
      </c>
      <c r="G1511" s="2"/>
    </row>
    <row r="1512" spans="1:26" customHeight="1" ht="18" hidden="true" outlineLevel="3">
      <c r="A1512" s="2" t="s">
        <v>2830</v>
      </c>
      <c r="B1512" s="3" t="s">
        <v>2831</v>
      </c>
      <c r="C1512" s="2"/>
      <c r="D1512" s="2" t="s">
        <v>16</v>
      </c>
      <c r="E1512" s="4">
        <f>3650.00*(1-Z1%)</f>
        <v>3650</v>
      </c>
      <c r="F1512" s="2">
        <v>1</v>
      </c>
      <c r="G1512" s="2"/>
    </row>
    <row r="1513" spans="1:26" customHeight="1" ht="18" hidden="true" outlineLevel="3">
      <c r="A1513" s="2" t="s">
        <v>2832</v>
      </c>
      <c r="B1513" s="3" t="s">
        <v>2833</v>
      </c>
      <c r="C1513" s="2"/>
      <c r="D1513" s="2" t="s">
        <v>16</v>
      </c>
      <c r="E1513" s="4">
        <f>3300.00*(1-Z1%)</f>
        <v>3300</v>
      </c>
      <c r="F1513" s="2">
        <v>1</v>
      </c>
      <c r="G1513" s="2"/>
    </row>
    <row r="1514" spans="1:26" customHeight="1" ht="18" hidden="true" outlineLevel="3">
      <c r="A1514" s="2" t="s">
        <v>2834</v>
      </c>
      <c r="B1514" s="3" t="s">
        <v>2835</v>
      </c>
      <c r="C1514" s="2"/>
      <c r="D1514" s="2" t="s">
        <v>16</v>
      </c>
      <c r="E1514" s="4">
        <f>3100.00*(1-Z1%)</f>
        <v>3100</v>
      </c>
      <c r="F1514" s="2">
        <v>1</v>
      </c>
      <c r="G1514" s="2"/>
    </row>
    <row r="1515" spans="1:26" customHeight="1" ht="36" hidden="true" outlineLevel="3">
      <c r="A1515" s="2" t="s">
        <v>2836</v>
      </c>
      <c r="B1515" s="3" t="s">
        <v>2837</v>
      </c>
      <c r="C1515" s="2"/>
      <c r="D1515" s="2" t="s">
        <v>16</v>
      </c>
      <c r="E1515" s="4">
        <f>990.00*(1-Z1%)</f>
        <v>990</v>
      </c>
      <c r="F1515" s="2">
        <v>1</v>
      </c>
      <c r="G1515" s="2"/>
    </row>
    <row r="1516" spans="1:26" customHeight="1" ht="36" hidden="true" outlineLevel="3">
      <c r="A1516" s="2" t="s">
        <v>2838</v>
      </c>
      <c r="B1516" s="3" t="s">
        <v>2839</v>
      </c>
      <c r="C1516" s="2"/>
      <c r="D1516" s="2" t="s">
        <v>16</v>
      </c>
      <c r="E1516" s="4">
        <f>1990.00*(1-Z1%)</f>
        <v>1990</v>
      </c>
      <c r="F1516" s="2">
        <v>1</v>
      </c>
      <c r="G1516" s="2"/>
    </row>
    <row r="1517" spans="1:26" customHeight="1" ht="18" hidden="true" outlineLevel="3">
      <c r="A1517" s="2" t="s">
        <v>2840</v>
      </c>
      <c r="B1517" s="3" t="s">
        <v>2841</v>
      </c>
      <c r="C1517" s="2"/>
      <c r="D1517" s="2" t="s">
        <v>16</v>
      </c>
      <c r="E1517" s="4">
        <f>2390.00*(1-Z1%)</f>
        <v>2390</v>
      </c>
      <c r="F1517" s="2">
        <v>1</v>
      </c>
      <c r="G1517" s="2"/>
    </row>
    <row r="1518" spans="1:26" customHeight="1" ht="36" hidden="true" outlineLevel="3">
      <c r="A1518" s="2" t="s">
        <v>2842</v>
      </c>
      <c r="B1518" s="3" t="s">
        <v>2843</v>
      </c>
      <c r="C1518" s="2"/>
      <c r="D1518" s="2" t="s">
        <v>16</v>
      </c>
      <c r="E1518" s="4">
        <f>3450.00*(1-Z1%)</f>
        <v>3450</v>
      </c>
      <c r="F1518" s="2">
        <v>1</v>
      </c>
      <c r="G1518" s="2"/>
    </row>
    <row r="1519" spans="1:26" customHeight="1" ht="18" hidden="true" outlineLevel="3">
      <c r="A1519" s="2" t="s">
        <v>2844</v>
      </c>
      <c r="B1519" s="3" t="s">
        <v>2845</v>
      </c>
      <c r="C1519" s="2"/>
      <c r="D1519" s="2" t="s">
        <v>16</v>
      </c>
      <c r="E1519" s="4">
        <f>4490.00*(1-Z1%)</f>
        <v>4490</v>
      </c>
      <c r="F1519" s="2">
        <v>1</v>
      </c>
      <c r="G1519" s="2"/>
    </row>
    <row r="1520" spans="1:26" customHeight="1" ht="18" hidden="true" outlineLevel="3">
      <c r="A1520" s="2" t="s">
        <v>2846</v>
      </c>
      <c r="B1520" s="3" t="s">
        <v>2847</v>
      </c>
      <c r="C1520" s="2"/>
      <c r="D1520" s="2" t="s">
        <v>16</v>
      </c>
      <c r="E1520" s="4">
        <f>4600.00*(1-Z1%)</f>
        <v>4600</v>
      </c>
      <c r="F1520" s="2">
        <v>1</v>
      </c>
      <c r="G1520" s="2"/>
    </row>
    <row r="1521" spans="1:26" customHeight="1" ht="36" hidden="true" outlineLevel="3">
      <c r="A1521" s="2" t="s">
        <v>2848</v>
      </c>
      <c r="B1521" s="3" t="s">
        <v>2849</v>
      </c>
      <c r="C1521" s="2"/>
      <c r="D1521" s="2" t="s">
        <v>16</v>
      </c>
      <c r="E1521" s="4">
        <f>1490.00*(1-Z1%)</f>
        <v>1490</v>
      </c>
      <c r="F1521" s="2">
        <v>1</v>
      </c>
      <c r="G1521" s="2"/>
    </row>
    <row r="1522" spans="1:26" customHeight="1" ht="36" hidden="true" outlineLevel="3">
      <c r="A1522" s="2" t="s">
        <v>2850</v>
      </c>
      <c r="B1522" s="3" t="s">
        <v>2851</v>
      </c>
      <c r="C1522" s="2"/>
      <c r="D1522" s="2" t="s">
        <v>16</v>
      </c>
      <c r="E1522" s="4">
        <f>1900.00*(1-Z1%)</f>
        <v>1900</v>
      </c>
      <c r="F1522" s="2">
        <v>1</v>
      </c>
      <c r="G1522" s="2"/>
    </row>
    <row r="1523" spans="1:26" customHeight="1" ht="36" hidden="true" outlineLevel="3">
      <c r="A1523" s="2" t="s">
        <v>2852</v>
      </c>
      <c r="B1523" s="3" t="s">
        <v>2853</v>
      </c>
      <c r="C1523" s="2"/>
      <c r="D1523" s="2" t="s">
        <v>16</v>
      </c>
      <c r="E1523" s="4">
        <f>1100.00*(1-Z1%)</f>
        <v>1100</v>
      </c>
      <c r="F1523" s="2">
        <v>1</v>
      </c>
      <c r="G1523" s="2"/>
    </row>
    <row r="1524" spans="1:26" customHeight="1" ht="36" hidden="true" outlineLevel="3">
      <c r="A1524" s="2" t="s">
        <v>2854</v>
      </c>
      <c r="B1524" s="3" t="s">
        <v>2855</v>
      </c>
      <c r="C1524" s="2"/>
      <c r="D1524" s="2" t="s">
        <v>16</v>
      </c>
      <c r="E1524" s="4">
        <f>1500.00*(1-Z1%)</f>
        <v>1500</v>
      </c>
      <c r="F1524" s="2">
        <v>1</v>
      </c>
      <c r="G1524" s="2"/>
    </row>
    <row r="1525" spans="1:26" customHeight="1" ht="36" hidden="true" outlineLevel="3">
      <c r="A1525" s="2" t="s">
        <v>2856</v>
      </c>
      <c r="B1525" s="3" t="s">
        <v>2857</v>
      </c>
      <c r="C1525" s="2"/>
      <c r="D1525" s="2" t="s">
        <v>16</v>
      </c>
      <c r="E1525" s="4">
        <f>1300.00*(1-Z1%)</f>
        <v>1300</v>
      </c>
      <c r="F1525" s="2">
        <v>1</v>
      </c>
      <c r="G1525" s="2"/>
    </row>
    <row r="1526" spans="1:26" customHeight="1" ht="36" hidden="true" outlineLevel="3">
      <c r="A1526" s="2" t="s">
        <v>2858</v>
      </c>
      <c r="B1526" s="3" t="s">
        <v>2859</v>
      </c>
      <c r="C1526" s="2"/>
      <c r="D1526" s="2" t="s">
        <v>16</v>
      </c>
      <c r="E1526" s="4">
        <f>1400.00*(1-Z1%)</f>
        <v>1400</v>
      </c>
      <c r="F1526" s="2">
        <v>1</v>
      </c>
      <c r="G1526" s="2"/>
    </row>
    <row r="1527" spans="1:26" customHeight="1" ht="36" hidden="true" outlineLevel="3">
      <c r="A1527" s="2" t="s">
        <v>2860</v>
      </c>
      <c r="B1527" s="3" t="s">
        <v>2861</v>
      </c>
      <c r="C1527" s="2"/>
      <c r="D1527" s="2" t="s">
        <v>16</v>
      </c>
      <c r="E1527" s="4">
        <f>1600.00*(1-Z1%)</f>
        <v>1600</v>
      </c>
      <c r="F1527" s="2">
        <v>1</v>
      </c>
      <c r="G1527" s="2"/>
    </row>
    <row r="1528" spans="1:26" customHeight="1" ht="36" hidden="true" outlineLevel="3">
      <c r="A1528" s="2" t="s">
        <v>2862</v>
      </c>
      <c r="B1528" s="3" t="s">
        <v>2863</v>
      </c>
      <c r="C1528" s="2"/>
      <c r="D1528" s="2" t="s">
        <v>16</v>
      </c>
      <c r="E1528" s="4">
        <f>1850.00*(1-Z1%)</f>
        <v>1850</v>
      </c>
      <c r="F1528" s="2">
        <v>1</v>
      </c>
      <c r="G1528" s="2"/>
    </row>
    <row r="1529" spans="1:26" customHeight="1" ht="36" hidden="true" outlineLevel="3">
      <c r="A1529" s="2" t="s">
        <v>2864</v>
      </c>
      <c r="B1529" s="3" t="s">
        <v>2865</v>
      </c>
      <c r="C1529" s="2"/>
      <c r="D1529" s="2" t="s">
        <v>16</v>
      </c>
      <c r="E1529" s="4">
        <f>1990.00*(1-Z1%)</f>
        <v>1990</v>
      </c>
      <c r="F1529" s="2">
        <v>1</v>
      </c>
      <c r="G1529" s="2"/>
    </row>
    <row r="1530" spans="1:26" customHeight="1" ht="36" hidden="true" outlineLevel="3">
      <c r="A1530" s="2" t="s">
        <v>2866</v>
      </c>
      <c r="B1530" s="3" t="s">
        <v>2867</v>
      </c>
      <c r="C1530" s="2"/>
      <c r="D1530" s="2" t="s">
        <v>16</v>
      </c>
      <c r="E1530" s="4">
        <f>2100.00*(1-Z1%)</f>
        <v>2100</v>
      </c>
      <c r="F1530" s="2">
        <v>1</v>
      </c>
      <c r="G1530" s="2"/>
    </row>
    <row r="1531" spans="1:26" customHeight="1" ht="36" hidden="true" outlineLevel="3">
      <c r="A1531" s="2" t="s">
        <v>2868</v>
      </c>
      <c r="B1531" s="3" t="s">
        <v>2869</v>
      </c>
      <c r="C1531" s="2"/>
      <c r="D1531" s="2" t="s">
        <v>16</v>
      </c>
      <c r="E1531" s="4">
        <f>2450.00*(1-Z1%)</f>
        <v>2450</v>
      </c>
      <c r="F1531" s="2">
        <v>1</v>
      </c>
      <c r="G1531" s="2"/>
    </row>
    <row r="1532" spans="1:26" customHeight="1" ht="36" hidden="true" outlineLevel="3">
      <c r="A1532" s="2" t="s">
        <v>2870</v>
      </c>
      <c r="B1532" s="3" t="s">
        <v>2871</v>
      </c>
      <c r="C1532" s="2"/>
      <c r="D1532" s="2" t="s">
        <v>16</v>
      </c>
      <c r="E1532" s="4">
        <f>2590.00*(1-Z1%)</f>
        <v>2590</v>
      </c>
      <c r="F1532" s="2">
        <v>1</v>
      </c>
      <c r="G1532" s="2"/>
    </row>
    <row r="1533" spans="1:26" customHeight="1" ht="36" hidden="true" outlineLevel="3">
      <c r="A1533" s="2" t="s">
        <v>2872</v>
      </c>
      <c r="B1533" s="3" t="s">
        <v>2873</v>
      </c>
      <c r="C1533" s="2"/>
      <c r="D1533" s="2" t="s">
        <v>16</v>
      </c>
      <c r="E1533" s="4">
        <f>4200.00*(1-Z1%)</f>
        <v>4200</v>
      </c>
      <c r="F1533" s="2">
        <v>1</v>
      </c>
      <c r="G1533" s="2"/>
    </row>
    <row r="1534" spans="1:26" customHeight="1" ht="36" hidden="true" outlineLevel="3">
      <c r="A1534" s="2" t="s">
        <v>2874</v>
      </c>
      <c r="B1534" s="3" t="s">
        <v>2875</v>
      </c>
      <c r="C1534" s="2"/>
      <c r="D1534" s="2" t="s">
        <v>16</v>
      </c>
      <c r="E1534" s="4">
        <f>2300.00*(1-Z1%)</f>
        <v>2300</v>
      </c>
      <c r="F1534" s="2">
        <v>1</v>
      </c>
      <c r="G1534" s="2"/>
    </row>
    <row r="1535" spans="1:26" customHeight="1" ht="36" hidden="true" outlineLevel="3">
      <c r="A1535" s="2" t="s">
        <v>2876</v>
      </c>
      <c r="B1535" s="3" t="s">
        <v>2877</v>
      </c>
      <c r="C1535" s="2"/>
      <c r="D1535" s="2" t="s">
        <v>16</v>
      </c>
      <c r="E1535" s="4">
        <f>3650.00*(1-Z1%)</f>
        <v>3650</v>
      </c>
      <c r="F1535" s="2">
        <v>1</v>
      </c>
      <c r="G1535" s="2"/>
    </row>
    <row r="1536" spans="1:26" customHeight="1" ht="36" hidden="true" outlineLevel="3">
      <c r="A1536" s="2" t="s">
        <v>2878</v>
      </c>
      <c r="B1536" s="3" t="s">
        <v>2879</v>
      </c>
      <c r="C1536" s="2"/>
      <c r="D1536" s="2" t="s">
        <v>16</v>
      </c>
      <c r="E1536" s="4">
        <f>1800.00*(1-Z1%)</f>
        <v>1800</v>
      </c>
      <c r="F1536" s="2">
        <v>1</v>
      </c>
      <c r="G1536" s="2"/>
    </row>
    <row r="1537" spans="1:26" customHeight="1" ht="36" hidden="true" outlineLevel="3">
      <c r="A1537" s="2" t="s">
        <v>2880</v>
      </c>
      <c r="B1537" s="3" t="s">
        <v>2881</v>
      </c>
      <c r="C1537" s="2"/>
      <c r="D1537" s="2" t="s">
        <v>16</v>
      </c>
      <c r="E1537" s="4">
        <f>1850.00*(1-Z1%)</f>
        <v>1850</v>
      </c>
      <c r="F1537" s="2">
        <v>1</v>
      </c>
      <c r="G1537" s="2"/>
    </row>
    <row r="1538" spans="1:26" customHeight="1" ht="36" hidden="true" outlineLevel="3">
      <c r="A1538" s="2" t="s">
        <v>2882</v>
      </c>
      <c r="B1538" s="3" t="s">
        <v>2883</v>
      </c>
      <c r="C1538" s="2"/>
      <c r="D1538" s="2" t="s">
        <v>16</v>
      </c>
      <c r="E1538" s="4">
        <f>2100.00*(1-Z1%)</f>
        <v>2100</v>
      </c>
      <c r="F1538" s="2">
        <v>1</v>
      </c>
      <c r="G1538" s="2"/>
    </row>
    <row r="1539" spans="1:26" customHeight="1" ht="36" hidden="true" outlineLevel="3">
      <c r="A1539" s="2" t="s">
        <v>2884</v>
      </c>
      <c r="B1539" s="3" t="s">
        <v>2885</v>
      </c>
      <c r="C1539" s="2"/>
      <c r="D1539" s="2" t="s">
        <v>16</v>
      </c>
      <c r="E1539" s="4">
        <f>1600.00*(1-Z1%)</f>
        <v>1600</v>
      </c>
      <c r="F1539" s="2">
        <v>1</v>
      </c>
      <c r="G1539" s="2"/>
    </row>
    <row r="1540" spans="1:26" customHeight="1" ht="36" hidden="true" outlineLevel="3">
      <c r="A1540" s="2" t="s">
        <v>2886</v>
      </c>
      <c r="B1540" s="3" t="s">
        <v>2887</v>
      </c>
      <c r="C1540" s="2"/>
      <c r="D1540" s="2" t="s">
        <v>16</v>
      </c>
      <c r="E1540" s="4">
        <f>2400.00*(1-Z1%)</f>
        <v>2400</v>
      </c>
      <c r="F1540" s="2">
        <v>1</v>
      </c>
      <c r="G1540" s="2"/>
    </row>
    <row r="1541" spans="1:26" customHeight="1" ht="36" hidden="true" outlineLevel="3">
      <c r="A1541" s="2" t="s">
        <v>2888</v>
      </c>
      <c r="B1541" s="3" t="s">
        <v>2889</v>
      </c>
      <c r="C1541" s="2"/>
      <c r="D1541" s="2" t="s">
        <v>16</v>
      </c>
      <c r="E1541" s="4">
        <f>2450.00*(1-Z1%)</f>
        <v>2450</v>
      </c>
      <c r="F1541" s="2">
        <v>1</v>
      </c>
      <c r="G1541" s="2"/>
    </row>
    <row r="1542" spans="1:26" customHeight="1" ht="36" hidden="true" outlineLevel="3">
      <c r="A1542" s="2" t="s">
        <v>2890</v>
      </c>
      <c r="B1542" s="3" t="s">
        <v>2891</v>
      </c>
      <c r="C1542" s="2"/>
      <c r="D1542" s="2" t="s">
        <v>16</v>
      </c>
      <c r="E1542" s="4">
        <f>2400.00*(1-Z1%)</f>
        <v>2400</v>
      </c>
      <c r="F1542" s="2">
        <v>1</v>
      </c>
      <c r="G1542" s="2"/>
    </row>
    <row r="1543" spans="1:26" customHeight="1" ht="36" hidden="true" outlineLevel="3">
      <c r="A1543" s="2" t="s">
        <v>2892</v>
      </c>
      <c r="B1543" s="3" t="s">
        <v>2893</v>
      </c>
      <c r="C1543" s="2"/>
      <c r="D1543" s="2" t="s">
        <v>16</v>
      </c>
      <c r="E1543" s="4">
        <f>2690.00*(1-Z1%)</f>
        <v>2690</v>
      </c>
      <c r="F1543" s="2">
        <v>1</v>
      </c>
      <c r="G1543" s="2"/>
    </row>
    <row r="1544" spans="1:26" customHeight="1" ht="36" hidden="true" outlineLevel="3">
      <c r="A1544" s="2" t="s">
        <v>2894</v>
      </c>
      <c r="B1544" s="3" t="s">
        <v>2895</v>
      </c>
      <c r="C1544" s="2"/>
      <c r="D1544" s="2" t="s">
        <v>16</v>
      </c>
      <c r="E1544" s="4">
        <f>4390.00*(1-Z1%)</f>
        <v>4390</v>
      </c>
      <c r="F1544" s="2">
        <v>1</v>
      </c>
      <c r="G1544" s="2"/>
    </row>
    <row r="1545" spans="1:26" customHeight="1" ht="36" hidden="true" outlineLevel="3">
      <c r="A1545" s="2" t="s">
        <v>2896</v>
      </c>
      <c r="B1545" s="3" t="s">
        <v>2897</v>
      </c>
      <c r="C1545" s="2"/>
      <c r="D1545" s="2" t="s">
        <v>16</v>
      </c>
      <c r="E1545" s="4">
        <f>5490.00*(1-Z1%)</f>
        <v>5490</v>
      </c>
      <c r="F1545" s="2">
        <v>1</v>
      </c>
      <c r="G1545" s="2"/>
    </row>
    <row r="1546" spans="1:26" customHeight="1" ht="36" hidden="true" outlineLevel="3">
      <c r="A1546" s="2" t="s">
        <v>2898</v>
      </c>
      <c r="B1546" s="3" t="s">
        <v>2899</v>
      </c>
      <c r="C1546" s="2"/>
      <c r="D1546" s="2" t="s">
        <v>16</v>
      </c>
      <c r="E1546" s="4">
        <f>850.00*(1-Z1%)</f>
        <v>850</v>
      </c>
      <c r="F1546" s="2">
        <v>3</v>
      </c>
      <c r="G1546" s="2"/>
    </row>
    <row r="1547" spans="1:26" customHeight="1" ht="18" hidden="true" outlineLevel="3">
      <c r="A1547" s="2" t="s">
        <v>2900</v>
      </c>
      <c r="B1547" s="3" t="s">
        <v>2901</v>
      </c>
      <c r="C1547" s="2"/>
      <c r="D1547" s="2" t="s">
        <v>16</v>
      </c>
      <c r="E1547" s="4">
        <f>350.00*(1-Z1%)</f>
        <v>350</v>
      </c>
      <c r="F1547" s="2">
        <v>2</v>
      </c>
      <c r="G1547" s="2"/>
    </row>
    <row r="1548" spans="1:26" customHeight="1" ht="18" hidden="true" outlineLevel="3">
      <c r="A1548" s="2" t="s">
        <v>2902</v>
      </c>
      <c r="B1548" s="3" t="s">
        <v>2903</v>
      </c>
      <c r="C1548" s="2"/>
      <c r="D1548" s="2" t="s">
        <v>16</v>
      </c>
      <c r="E1548" s="4">
        <f>600.00*(1-Z1%)</f>
        <v>600</v>
      </c>
      <c r="F1548" s="2">
        <v>1</v>
      </c>
      <c r="G1548" s="2"/>
    </row>
    <row r="1549" spans="1:26" customHeight="1" ht="35" hidden="true" outlineLevel="3">
      <c r="A1549" s="5" t="s">
        <v>2904</v>
      </c>
      <c r="B1549" s="5"/>
      <c r="C1549" s="5"/>
      <c r="D1549" s="5"/>
      <c r="E1549" s="5"/>
      <c r="F1549" s="5"/>
      <c r="G1549" s="5"/>
    </row>
    <row r="1550" spans="1:26" customHeight="1" ht="18" hidden="true" outlineLevel="3">
      <c r="A1550" s="2" t="s">
        <v>2905</v>
      </c>
      <c r="B1550" s="3" t="s">
        <v>2906</v>
      </c>
      <c r="C1550" s="2"/>
      <c r="D1550" s="2" t="s">
        <v>16</v>
      </c>
      <c r="E1550" s="4">
        <f>790.00*(1-Z1%)</f>
        <v>790</v>
      </c>
      <c r="F1550" s="2">
        <v>1</v>
      </c>
      <c r="G1550" s="2"/>
    </row>
    <row r="1551" spans="1:26" customHeight="1" ht="36" hidden="true" outlineLevel="3">
      <c r="A1551" s="2" t="s">
        <v>2907</v>
      </c>
      <c r="B1551" s="3" t="s">
        <v>2908</v>
      </c>
      <c r="C1551" s="2"/>
      <c r="D1551" s="2" t="s">
        <v>16</v>
      </c>
      <c r="E1551" s="4">
        <f>750.00*(1-Z1%)</f>
        <v>750</v>
      </c>
      <c r="F1551" s="2">
        <v>1</v>
      </c>
      <c r="G1551" s="2"/>
    </row>
    <row r="1552" spans="1:26" customHeight="1" ht="18" hidden="true" outlineLevel="3">
      <c r="A1552" s="2" t="s">
        <v>2909</v>
      </c>
      <c r="B1552" s="3" t="s">
        <v>2910</v>
      </c>
      <c r="C1552" s="2"/>
      <c r="D1552" s="2" t="s">
        <v>16</v>
      </c>
      <c r="E1552" s="4">
        <f>1200.00*(1-Z1%)</f>
        <v>1200</v>
      </c>
      <c r="F1552" s="2">
        <v>1</v>
      </c>
      <c r="G1552" s="2"/>
    </row>
    <row r="1553" spans="1:26" customHeight="1" ht="36" hidden="true" outlineLevel="3">
      <c r="A1553" s="2" t="s">
        <v>2911</v>
      </c>
      <c r="B1553" s="3" t="s">
        <v>2912</v>
      </c>
      <c r="C1553" s="2"/>
      <c r="D1553" s="2" t="s">
        <v>16</v>
      </c>
      <c r="E1553" s="4">
        <f>700.00*(1-Z1%)</f>
        <v>700</v>
      </c>
      <c r="F1553" s="2">
        <v>1</v>
      </c>
      <c r="G1553" s="2"/>
    </row>
    <row r="1554" spans="1:26" customHeight="1" ht="18" hidden="true" outlineLevel="3">
      <c r="A1554" s="2" t="s">
        <v>2913</v>
      </c>
      <c r="B1554" s="3" t="s">
        <v>2914</v>
      </c>
      <c r="C1554" s="2"/>
      <c r="D1554" s="2" t="s">
        <v>16</v>
      </c>
      <c r="E1554" s="4">
        <f>650.00*(1-Z1%)</f>
        <v>650</v>
      </c>
      <c r="F1554" s="2">
        <v>1</v>
      </c>
      <c r="G1554" s="2"/>
    </row>
    <row r="1555" spans="1:26" customHeight="1" ht="36" hidden="true" outlineLevel="3">
      <c r="A1555" s="2" t="s">
        <v>2915</v>
      </c>
      <c r="B1555" s="3" t="s">
        <v>2916</v>
      </c>
      <c r="C1555" s="2"/>
      <c r="D1555" s="2" t="s">
        <v>16</v>
      </c>
      <c r="E1555" s="4">
        <f>850.00*(1-Z1%)</f>
        <v>850</v>
      </c>
      <c r="F1555" s="2">
        <v>1</v>
      </c>
      <c r="G1555" s="2"/>
    </row>
    <row r="1556" spans="1:26" customHeight="1" ht="18" hidden="true" outlineLevel="3">
      <c r="A1556" s="2" t="s">
        <v>2917</v>
      </c>
      <c r="B1556" s="3" t="s">
        <v>2918</v>
      </c>
      <c r="C1556" s="2"/>
      <c r="D1556" s="2" t="s">
        <v>16</v>
      </c>
      <c r="E1556" s="4">
        <f>1200.00*(1-Z1%)</f>
        <v>1200</v>
      </c>
      <c r="F1556" s="2">
        <v>1</v>
      </c>
      <c r="G1556" s="2"/>
    </row>
    <row r="1557" spans="1:26" customHeight="1" ht="18" hidden="true" outlineLevel="3">
      <c r="A1557" s="2" t="s">
        <v>2919</v>
      </c>
      <c r="B1557" s="3" t="s">
        <v>2920</v>
      </c>
      <c r="C1557" s="2"/>
      <c r="D1557" s="2" t="s">
        <v>16</v>
      </c>
      <c r="E1557" s="4">
        <f>950.00*(1-Z1%)</f>
        <v>950</v>
      </c>
      <c r="F1557" s="2">
        <v>1</v>
      </c>
      <c r="G1557" s="2"/>
    </row>
    <row r="1558" spans="1:26" customHeight="1" ht="18" hidden="true" outlineLevel="3">
      <c r="A1558" s="2" t="s">
        <v>2921</v>
      </c>
      <c r="B1558" s="3" t="s">
        <v>2922</v>
      </c>
      <c r="C1558" s="2"/>
      <c r="D1558" s="2" t="s">
        <v>16</v>
      </c>
      <c r="E1558" s="4">
        <f>1250.00*(1-Z1%)</f>
        <v>1250</v>
      </c>
      <c r="F1558" s="2">
        <v>1</v>
      </c>
      <c r="G1558" s="2"/>
    </row>
    <row r="1559" spans="1:26" customHeight="1" ht="18" hidden="true" outlineLevel="3">
      <c r="A1559" s="2" t="s">
        <v>2923</v>
      </c>
      <c r="B1559" s="3" t="s">
        <v>2924</v>
      </c>
      <c r="C1559" s="2"/>
      <c r="D1559" s="2" t="s">
        <v>16</v>
      </c>
      <c r="E1559" s="4">
        <f>2100.00*(1-Z1%)</f>
        <v>2100</v>
      </c>
      <c r="F1559" s="2">
        <v>1</v>
      </c>
      <c r="G1559" s="2"/>
    </row>
    <row r="1560" spans="1:26" customHeight="1" ht="36" hidden="true" outlineLevel="3">
      <c r="A1560" s="2" t="s">
        <v>2925</v>
      </c>
      <c r="B1560" s="3" t="s">
        <v>2926</v>
      </c>
      <c r="C1560" s="2"/>
      <c r="D1560" s="2" t="s">
        <v>16</v>
      </c>
      <c r="E1560" s="4">
        <f>850.00*(1-Z1%)</f>
        <v>850</v>
      </c>
      <c r="F1560" s="2">
        <v>1</v>
      </c>
      <c r="G1560" s="2"/>
    </row>
    <row r="1561" spans="1:26" customHeight="1" ht="18" hidden="true" outlineLevel="3">
      <c r="A1561" s="2" t="s">
        <v>2927</v>
      </c>
      <c r="B1561" s="3" t="s">
        <v>2928</v>
      </c>
      <c r="C1561" s="2"/>
      <c r="D1561" s="2" t="s">
        <v>16</v>
      </c>
      <c r="E1561" s="4">
        <f>1390.00*(1-Z1%)</f>
        <v>1390</v>
      </c>
      <c r="F1561" s="2">
        <v>1</v>
      </c>
      <c r="G1561" s="2"/>
    </row>
    <row r="1562" spans="1:26" customHeight="1" ht="18" hidden="true" outlineLevel="3">
      <c r="A1562" s="2" t="s">
        <v>2929</v>
      </c>
      <c r="B1562" s="3" t="s">
        <v>2930</v>
      </c>
      <c r="C1562" s="2"/>
      <c r="D1562" s="2" t="s">
        <v>16</v>
      </c>
      <c r="E1562" s="4">
        <f>2400.00*(1-Z1%)</f>
        <v>2400</v>
      </c>
      <c r="F1562" s="2">
        <v>1</v>
      </c>
      <c r="G1562" s="2"/>
    </row>
    <row r="1563" spans="1:26" customHeight="1" ht="18" hidden="true" outlineLevel="3">
      <c r="A1563" s="2" t="s">
        <v>2931</v>
      </c>
      <c r="B1563" s="3" t="s">
        <v>2932</v>
      </c>
      <c r="C1563" s="2"/>
      <c r="D1563" s="2" t="s">
        <v>16</v>
      </c>
      <c r="E1563" s="4">
        <f>1850.00*(1-Z1%)</f>
        <v>1850</v>
      </c>
      <c r="F1563" s="2">
        <v>1</v>
      </c>
      <c r="G1563" s="2"/>
    </row>
    <row r="1564" spans="1:26" customHeight="1" ht="36" hidden="true" outlineLevel="3">
      <c r="A1564" s="2" t="s">
        <v>2933</v>
      </c>
      <c r="B1564" s="3" t="s">
        <v>2934</v>
      </c>
      <c r="C1564" s="2"/>
      <c r="D1564" s="2" t="s">
        <v>16</v>
      </c>
      <c r="E1564" s="4">
        <f>2950.00*(1-Z1%)</f>
        <v>2950</v>
      </c>
      <c r="F1564" s="2">
        <v>1</v>
      </c>
      <c r="G1564" s="2"/>
    </row>
    <row r="1565" spans="1:26" customHeight="1" ht="36" hidden="true" outlineLevel="3">
      <c r="A1565" s="2" t="s">
        <v>2935</v>
      </c>
      <c r="B1565" s="3" t="s">
        <v>2936</v>
      </c>
      <c r="C1565" s="2"/>
      <c r="D1565" s="2" t="s">
        <v>16</v>
      </c>
      <c r="E1565" s="4">
        <f>1100.00*(1-Z1%)</f>
        <v>1100</v>
      </c>
      <c r="F1565" s="2">
        <v>2</v>
      </c>
      <c r="G1565" s="2"/>
    </row>
    <row r="1566" spans="1:26" customHeight="1" ht="18" hidden="true" outlineLevel="3">
      <c r="A1566" s="2" t="s">
        <v>2937</v>
      </c>
      <c r="B1566" s="3" t="s">
        <v>2938</v>
      </c>
      <c r="C1566" s="2"/>
      <c r="D1566" s="2" t="s">
        <v>16</v>
      </c>
      <c r="E1566" s="4">
        <f>2100.00*(1-Z1%)</f>
        <v>2100</v>
      </c>
      <c r="F1566" s="2">
        <v>1</v>
      </c>
      <c r="G1566" s="2"/>
    </row>
    <row r="1567" spans="1:26" customHeight="1" ht="18" hidden="true" outlineLevel="3">
      <c r="A1567" s="2" t="s">
        <v>2939</v>
      </c>
      <c r="B1567" s="3" t="s">
        <v>2940</v>
      </c>
      <c r="C1567" s="2"/>
      <c r="D1567" s="2" t="s">
        <v>16</v>
      </c>
      <c r="E1567" s="4">
        <f>2450.00*(1-Z1%)</f>
        <v>2450</v>
      </c>
      <c r="F1567" s="2">
        <v>1</v>
      </c>
      <c r="G1567" s="2"/>
    </row>
    <row r="1568" spans="1:26" customHeight="1" ht="18" hidden="true" outlineLevel="3">
      <c r="A1568" s="2" t="s">
        <v>2941</v>
      </c>
      <c r="B1568" s="3" t="s">
        <v>2942</v>
      </c>
      <c r="C1568" s="2"/>
      <c r="D1568" s="2" t="s">
        <v>16</v>
      </c>
      <c r="E1568" s="4">
        <f>3350.00*(1-Z1%)</f>
        <v>3350</v>
      </c>
      <c r="F1568" s="2">
        <v>1</v>
      </c>
      <c r="G1568" s="2"/>
    </row>
    <row r="1569" spans="1:26" customHeight="1" ht="36" hidden="true" outlineLevel="3">
      <c r="A1569" s="2" t="s">
        <v>2943</v>
      </c>
      <c r="B1569" s="3" t="s">
        <v>2944</v>
      </c>
      <c r="C1569" s="2"/>
      <c r="D1569" s="2" t="s">
        <v>16</v>
      </c>
      <c r="E1569" s="4">
        <f>3100.00*(1-Z1%)</f>
        <v>3100</v>
      </c>
      <c r="F1569" s="2">
        <v>1</v>
      </c>
      <c r="G1569" s="2"/>
    </row>
    <row r="1570" spans="1:26" customHeight="1" ht="18" hidden="true" outlineLevel="3">
      <c r="A1570" s="2" t="s">
        <v>2945</v>
      </c>
      <c r="B1570" s="3" t="s">
        <v>2946</v>
      </c>
      <c r="C1570" s="2"/>
      <c r="D1570" s="2" t="s">
        <v>16</v>
      </c>
      <c r="E1570" s="4">
        <f>4190.00*(1-Z1%)</f>
        <v>4190</v>
      </c>
      <c r="F1570" s="2">
        <v>1</v>
      </c>
      <c r="G1570" s="2"/>
    </row>
    <row r="1571" spans="1:26" customHeight="1" ht="18" hidden="true" outlineLevel="3">
      <c r="A1571" s="2" t="s">
        <v>2947</v>
      </c>
      <c r="B1571" s="3" t="s">
        <v>2948</v>
      </c>
      <c r="C1571" s="2"/>
      <c r="D1571" s="2" t="s">
        <v>16</v>
      </c>
      <c r="E1571" s="4">
        <f>2150.00*(1-Z1%)</f>
        <v>2150</v>
      </c>
      <c r="F1571" s="2">
        <v>1</v>
      </c>
      <c r="G1571" s="2"/>
    </row>
    <row r="1572" spans="1:26" customHeight="1" ht="18" hidden="true" outlineLevel="3">
      <c r="A1572" s="2" t="s">
        <v>2949</v>
      </c>
      <c r="B1572" s="3" t="s">
        <v>2950</v>
      </c>
      <c r="C1572" s="2"/>
      <c r="D1572" s="2" t="s">
        <v>16</v>
      </c>
      <c r="E1572" s="4">
        <f>850.00*(1-Z1%)</f>
        <v>850</v>
      </c>
      <c r="F1572" s="2">
        <v>1</v>
      </c>
      <c r="G1572" s="2"/>
    </row>
    <row r="1573" spans="1:26" customHeight="1" ht="18" hidden="true" outlineLevel="3">
      <c r="A1573" s="2" t="s">
        <v>2951</v>
      </c>
      <c r="B1573" s="3" t="s">
        <v>2952</v>
      </c>
      <c r="C1573" s="2"/>
      <c r="D1573" s="2" t="s">
        <v>16</v>
      </c>
      <c r="E1573" s="4">
        <f>750.00*(1-Z1%)</f>
        <v>750</v>
      </c>
      <c r="F1573" s="2">
        <v>1</v>
      </c>
      <c r="G1573" s="2"/>
    </row>
    <row r="1574" spans="1:26" customHeight="1" ht="18" hidden="true" outlineLevel="3">
      <c r="A1574" s="2" t="s">
        <v>2953</v>
      </c>
      <c r="B1574" s="3" t="s">
        <v>2954</v>
      </c>
      <c r="C1574" s="2"/>
      <c r="D1574" s="2" t="s">
        <v>16</v>
      </c>
      <c r="E1574" s="4">
        <f>1250.00*(1-Z1%)</f>
        <v>1250</v>
      </c>
      <c r="F1574" s="2">
        <v>1</v>
      </c>
      <c r="G1574" s="2"/>
    </row>
    <row r="1575" spans="1:26" customHeight="1" ht="18" hidden="true" outlineLevel="3">
      <c r="A1575" s="2" t="s">
        <v>2955</v>
      </c>
      <c r="B1575" s="3" t="s">
        <v>2956</v>
      </c>
      <c r="C1575" s="2"/>
      <c r="D1575" s="2" t="s">
        <v>16</v>
      </c>
      <c r="E1575" s="4">
        <f>2550.00*(1-Z1%)</f>
        <v>2550</v>
      </c>
      <c r="F1575" s="2">
        <v>1</v>
      </c>
      <c r="G1575" s="2"/>
    </row>
    <row r="1576" spans="1:26" customHeight="1" ht="36" hidden="true" outlineLevel="3">
      <c r="A1576" s="2" t="s">
        <v>2957</v>
      </c>
      <c r="B1576" s="3" t="s">
        <v>2958</v>
      </c>
      <c r="C1576" s="2"/>
      <c r="D1576" s="2" t="s">
        <v>16</v>
      </c>
      <c r="E1576" s="4">
        <f>700.00*(1-Z1%)</f>
        <v>700</v>
      </c>
      <c r="F1576" s="2">
        <v>1</v>
      </c>
      <c r="G1576" s="2"/>
    </row>
    <row r="1577" spans="1:26" customHeight="1" ht="36" hidden="true" outlineLevel="3">
      <c r="A1577" s="2" t="s">
        <v>2959</v>
      </c>
      <c r="B1577" s="3" t="s">
        <v>2960</v>
      </c>
      <c r="C1577" s="2"/>
      <c r="D1577" s="2" t="s">
        <v>16</v>
      </c>
      <c r="E1577" s="4">
        <f>4490.00*(1-Z1%)</f>
        <v>4490</v>
      </c>
      <c r="F1577" s="2">
        <v>1</v>
      </c>
      <c r="G1577" s="2"/>
    </row>
    <row r="1578" spans="1:26" customHeight="1" ht="18" hidden="true" outlineLevel="3">
      <c r="A1578" s="2" t="s">
        <v>2961</v>
      </c>
      <c r="B1578" s="3" t="s">
        <v>2962</v>
      </c>
      <c r="C1578" s="2"/>
      <c r="D1578" s="2" t="s">
        <v>16</v>
      </c>
      <c r="E1578" s="4">
        <f>2350.00*(1-Z1%)</f>
        <v>2350</v>
      </c>
      <c r="F1578" s="2">
        <v>1</v>
      </c>
      <c r="G1578" s="2"/>
    </row>
    <row r="1579" spans="1:26" customHeight="1" ht="18" hidden="true" outlineLevel="3">
      <c r="A1579" s="2" t="s">
        <v>2963</v>
      </c>
      <c r="B1579" s="3" t="s">
        <v>2964</v>
      </c>
      <c r="C1579" s="2"/>
      <c r="D1579" s="2" t="s">
        <v>16</v>
      </c>
      <c r="E1579" s="4">
        <f>650.00*(1-Z1%)</f>
        <v>650</v>
      </c>
      <c r="F1579" s="2">
        <v>1</v>
      </c>
      <c r="G1579" s="2"/>
    </row>
    <row r="1580" spans="1:26" customHeight="1" ht="18" hidden="true" outlineLevel="3">
      <c r="A1580" s="2" t="s">
        <v>2965</v>
      </c>
      <c r="B1580" s="3" t="s">
        <v>2966</v>
      </c>
      <c r="C1580" s="2"/>
      <c r="D1580" s="2" t="s">
        <v>16</v>
      </c>
      <c r="E1580" s="4">
        <f>600.00*(1-Z1%)</f>
        <v>600</v>
      </c>
      <c r="F1580" s="2">
        <v>2</v>
      </c>
      <c r="G1580" s="2"/>
    </row>
    <row r="1581" spans="1:26" customHeight="1" ht="35" hidden="true" outlineLevel="3">
      <c r="A1581" s="5" t="s">
        <v>2967</v>
      </c>
      <c r="B1581" s="5"/>
      <c r="C1581" s="5"/>
      <c r="D1581" s="5"/>
      <c r="E1581" s="5"/>
      <c r="F1581" s="5"/>
      <c r="G1581" s="5"/>
    </row>
    <row r="1582" spans="1:26" customHeight="1" ht="18" hidden="true" outlineLevel="3">
      <c r="A1582" s="2" t="s">
        <v>2968</v>
      </c>
      <c r="B1582" s="3" t="s">
        <v>2969</v>
      </c>
      <c r="C1582" s="2"/>
      <c r="D1582" s="2" t="s">
        <v>16</v>
      </c>
      <c r="E1582" s="4">
        <f>4350.00*(1-Z1%)</f>
        <v>4350</v>
      </c>
      <c r="F1582" s="2">
        <v>1</v>
      </c>
      <c r="G1582" s="2"/>
    </row>
    <row r="1583" spans="1:26" customHeight="1" ht="18" hidden="true" outlineLevel="3">
      <c r="A1583" s="2" t="s">
        <v>2970</v>
      </c>
      <c r="B1583" s="3" t="s">
        <v>2971</v>
      </c>
      <c r="C1583" s="2"/>
      <c r="D1583" s="2" t="s">
        <v>16</v>
      </c>
      <c r="E1583" s="4">
        <f>4100.00*(1-Z1%)</f>
        <v>4100</v>
      </c>
      <c r="F1583" s="2">
        <v>1</v>
      </c>
      <c r="G1583" s="2"/>
    </row>
    <row r="1584" spans="1:26" customHeight="1" ht="35" hidden="true" outlineLevel="3">
      <c r="A1584" s="5" t="s">
        <v>2972</v>
      </c>
      <c r="B1584" s="5"/>
      <c r="C1584" s="5"/>
      <c r="D1584" s="5"/>
      <c r="E1584" s="5"/>
      <c r="F1584" s="5"/>
      <c r="G1584" s="5"/>
    </row>
    <row r="1585" spans="1:26" customHeight="1" ht="18" hidden="true" outlineLevel="3">
      <c r="A1585" s="2" t="s">
        <v>2973</v>
      </c>
      <c r="B1585" s="3" t="s">
        <v>2974</v>
      </c>
      <c r="C1585" s="2"/>
      <c r="D1585" s="2" t="s">
        <v>16</v>
      </c>
      <c r="E1585" s="4">
        <f>350.00*(1-Z1%)</f>
        <v>350</v>
      </c>
      <c r="F1585" s="2">
        <v>1</v>
      </c>
      <c r="G1585" s="2"/>
    </row>
    <row r="1586" spans="1:26" customHeight="1" ht="18" hidden="true" outlineLevel="3">
      <c r="A1586" s="2" t="s">
        <v>2975</v>
      </c>
      <c r="B1586" s="3" t="s">
        <v>2976</v>
      </c>
      <c r="C1586" s="2"/>
      <c r="D1586" s="2" t="s">
        <v>16</v>
      </c>
      <c r="E1586" s="4">
        <f>850.00*(1-Z1%)</f>
        <v>850</v>
      </c>
      <c r="F1586" s="2">
        <v>1</v>
      </c>
      <c r="G1586" s="2"/>
    </row>
    <row r="1587" spans="1:26" customHeight="1" ht="18" hidden="true" outlineLevel="3">
      <c r="A1587" s="2" t="s">
        <v>2977</v>
      </c>
      <c r="B1587" s="3" t="s">
        <v>2978</v>
      </c>
      <c r="C1587" s="2"/>
      <c r="D1587" s="2" t="s">
        <v>16</v>
      </c>
      <c r="E1587" s="4">
        <f>450.00*(1-Z1%)</f>
        <v>450</v>
      </c>
      <c r="F1587" s="2">
        <v>1</v>
      </c>
      <c r="G1587" s="2"/>
    </row>
    <row r="1588" spans="1:26" customHeight="1" ht="36" hidden="true" outlineLevel="3">
      <c r="A1588" s="2" t="s">
        <v>2979</v>
      </c>
      <c r="B1588" s="3" t="s">
        <v>2980</v>
      </c>
      <c r="C1588" s="2"/>
      <c r="D1588" s="2" t="s">
        <v>16</v>
      </c>
      <c r="E1588" s="4">
        <f>1200.00*(1-Z1%)</f>
        <v>1200</v>
      </c>
      <c r="F1588" s="2">
        <v>1</v>
      </c>
      <c r="G1588" s="2"/>
    </row>
    <row r="1589" spans="1:26" customHeight="1" ht="18" hidden="true" outlineLevel="3">
      <c r="A1589" s="2" t="s">
        <v>2981</v>
      </c>
      <c r="B1589" s="3" t="s">
        <v>2982</v>
      </c>
      <c r="C1589" s="2"/>
      <c r="D1589" s="2" t="s">
        <v>16</v>
      </c>
      <c r="E1589" s="4">
        <f>750.00*(1-Z1%)</f>
        <v>750</v>
      </c>
      <c r="F1589" s="2">
        <v>1</v>
      </c>
      <c r="G1589" s="2"/>
    </row>
    <row r="1590" spans="1:26" customHeight="1" ht="18" hidden="true" outlineLevel="3">
      <c r="A1590" s="2" t="s">
        <v>2983</v>
      </c>
      <c r="B1590" s="3" t="s">
        <v>2984</v>
      </c>
      <c r="C1590" s="2"/>
      <c r="D1590" s="2" t="s">
        <v>16</v>
      </c>
      <c r="E1590" s="4">
        <f>1100.00*(1-Z1%)</f>
        <v>1100</v>
      </c>
      <c r="F1590" s="2">
        <v>2</v>
      </c>
      <c r="G1590" s="2"/>
    </row>
    <row r="1591" spans="1:26" customHeight="1" ht="18" hidden="true" outlineLevel="3">
      <c r="A1591" s="2" t="s">
        <v>2985</v>
      </c>
      <c r="B1591" s="3" t="s">
        <v>2986</v>
      </c>
      <c r="C1591" s="2"/>
      <c r="D1591" s="2" t="s">
        <v>16</v>
      </c>
      <c r="E1591" s="4">
        <f>400.00*(1-Z1%)</f>
        <v>400</v>
      </c>
      <c r="F1591" s="2">
        <v>1</v>
      </c>
      <c r="G1591" s="2"/>
    </row>
    <row r="1592" spans="1:26" customHeight="1" ht="18" hidden="true" outlineLevel="3">
      <c r="A1592" s="2" t="s">
        <v>2987</v>
      </c>
      <c r="B1592" s="3" t="s">
        <v>2988</v>
      </c>
      <c r="C1592" s="2"/>
      <c r="D1592" s="2" t="s">
        <v>16</v>
      </c>
      <c r="E1592" s="4">
        <f>490.00*(1-Z1%)</f>
        <v>490</v>
      </c>
      <c r="F1592" s="2">
        <v>2</v>
      </c>
      <c r="G1592" s="2"/>
    </row>
    <row r="1593" spans="1:26" customHeight="1" ht="18" hidden="true" outlineLevel="3">
      <c r="A1593" s="2" t="s">
        <v>2989</v>
      </c>
      <c r="B1593" s="3" t="s">
        <v>2990</v>
      </c>
      <c r="C1593" s="2"/>
      <c r="D1593" s="2" t="s">
        <v>16</v>
      </c>
      <c r="E1593" s="4">
        <f>590.00*(1-Z1%)</f>
        <v>590</v>
      </c>
      <c r="F1593" s="2">
        <v>2</v>
      </c>
      <c r="G1593" s="2"/>
    </row>
    <row r="1594" spans="1:26" customHeight="1" ht="36" hidden="true" outlineLevel="3">
      <c r="A1594" s="2" t="s">
        <v>2991</v>
      </c>
      <c r="B1594" s="3" t="s">
        <v>2992</v>
      </c>
      <c r="C1594" s="2"/>
      <c r="D1594" s="2" t="s">
        <v>16</v>
      </c>
      <c r="E1594" s="4">
        <f>400.00*(1-Z1%)</f>
        <v>400</v>
      </c>
      <c r="F1594" s="2">
        <v>1</v>
      </c>
      <c r="G1594" s="2"/>
    </row>
    <row r="1595" spans="1:26" customHeight="1" ht="36" hidden="true" outlineLevel="3">
      <c r="A1595" s="2" t="s">
        <v>2993</v>
      </c>
      <c r="B1595" s="3" t="s">
        <v>2994</v>
      </c>
      <c r="C1595" s="2"/>
      <c r="D1595" s="2" t="s">
        <v>16</v>
      </c>
      <c r="E1595" s="4">
        <f>500.00*(1-Z1%)</f>
        <v>500</v>
      </c>
      <c r="F1595" s="2">
        <v>1</v>
      </c>
      <c r="G1595" s="2"/>
    </row>
    <row r="1596" spans="1:26" customHeight="1" ht="18" hidden="true" outlineLevel="3">
      <c r="A1596" s="2" t="s">
        <v>2995</v>
      </c>
      <c r="B1596" s="3" t="s">
        <v>2996</v>
      </c>
      <c r="C1596" s="2"/>
      <c r="D1596" s="2" t="s">
        <v>16</v>
      </c>
      <c r="E1596" s="4">
        <f>990.00*(1-Z1%)</f>
        <v>990</v>
      </c>
      <c r="F1596" s="2">
        <v>1</v>
      </c>
      <c r="G1596" s="2"/>
    </row>
    <row r="1597" spans="1:26" customHeight="1" ht="36" hidden="true" outlineLevel="3">
      <c r="A1597" s="2" t="s">
        <v>2997</v>
      </c>
      <c r="B1597" s="3" t="s">
        <v>2998</v>
      </c>
      <c r="C1597" s="2"/>
      <c r="D1597" s="2" t="s">
        <v>16</v>
      </c>
      <c r="E1597" s="4">
        <f>490.00*(1-Z1%)</f>
        <v>490</v>
      </c>
      <c r="F1597" s="2">
        <v>1</v>
      </c>
      <c r="G1597" s="2"/>
    </row>
    <row r="1598" spans="1:26" customHeight="1" ht="36" hidden="true" outlineLevel="3">
      <c r="A1598" s="2" t="s">
        <v>2999</v>
      </c>
      <c r="B1598" s="3" t="s">
        <v>3000</v>
      </c>
      <c r="C1598" s="2"/>
      <c r="D1598" s="2" t="s">
        <v>16</v>
      </c>
      <c r="E1598" s="4">
        <f>550.00*(1-Z1%)</f>
        <v>550</v>
      </c>
      <c r="F1598" s="2">
        <v>1</v>
      </c>
      <c r="G1598" s="2"/>
    </row>
    <row r="1599" spans="1:26" customHeight="1" ht="36" hidden="true" outlineLevel="3">
      <c r="A1599" s="2" t="s">
        <v>3001</v>
      </c>
      <c r="B1599" s="3" t="s">
        <v>3002</v>
      </c>
      <c r="C1599" s="2"/>
      <c r="D1599" s="2" t="s">
        <v>16</v>
      </c>
      <c r="E1599" s="4">
        <f>790.00*(1-Z1%)</f>
        <v>790</v>
      </c>
      <c r="F1599" s="2">
        <v>1</v>
      </c>
      <c r="G1599" s="2"/>
    </row>
    <row r="1600" spans="1:26" customHeight="1" ht="36" hidden="true" outlineLevel="3">
      <c r="A1600" s="2" t="s">
        <v>3003</v>
      </c>
      <c r="B1600" s="3" t="s">
        <v>3004</v>
      </c>
      <c r="C1600" s="2"/>
      <c r="D1600" s="2" t="s">
        <v>16</v>
      </c>
      <c r="E1600" s="4">
        <f>900.00*(1-Z1%)</f>
        <v>900</v>
      </c>
      <c r="F1600" s="2">
        <v>1</v>
      </c>
      <c r="G1600" s="2"/>
    </row>
    <row r="1601" spans="1:26" customHeight="1" ht="35" hidden="true" outlineLevel="2">
      <c r="A1601" s="5" t="s">
        <v>3005</v>
      </c>
      <c r="B1601" s="5"/>
      <c r="C1601" s="5"/>
      <c r="D1601" s="5"/>
      <c r="E1601" s="5"/>
      <c r="F1601" s="5"/>
      <c r="G1601" s="5"/>
    </row>
    <row r="1602" spans="1:26" customHeight="1" ht="35" hidden="true" outlineLevel="3">
      <c r="A1602" s="5" t="s">
        <v>3006</v>
      </c>
      <c r="B1602" s="5"/>
      <c r="C1602" s="5"/>
      <c r="D1602" s="5"/>
      <c r="E1602" s="5"/>
      <c r="F1602" s="5"/>
      <c r="G1602" s="5"/>
    </row>
    <row r="1603" spans="1:26" customHeight="1" ht="36" hidden="true" outlineLevel="3">
      <c r="A1603" s="2" t="s">
        <v>3007</v>
      </c>
      <c r="B1603" s="3" t="s">
        <v>3008</v>
      </c>
      <c r="C1603" s="2"/>
      <c r="D1603" s="2" t="s">
        <v>16</v>
      </c>
      <c r="E1603" s="4">
        <f>1490.00*(1-Z1%)</f>
        <v>1490</v>
      </c>
      <c r="F1603" s="2">
        <v>1</v>
      </c>
      <c r="G1603" s="2"/>
    </row>
    <row r="1604" spans="1:26" customHeight="1" ht="36" hidden="true" outlineLevel="3">
      <c r="A1604" s="2" t="s">
        <v>3009</v>
      </c>
      <c r="B1604" s="3" t="s">
        <v>3010</v>
      </c>
      <c r="C1604" s="2"/>
      <c r="D1604" s="2" t="s">
        <v>16</v>
      </c>
      <c r="E1604" s="4">
        <f>1690.00*(1-Z1%)</f>
        <v>1690</v>
      </c>
      <c r="F1604" s="2">
        <v>1</v>
      </c>
      <c r="G1604" s="2"/>
    </row>
    <row r="1605" spans="1:26" customHeight="1" ht="36" hidden="true" outlineLevel="3">
      <c r="A1605" s="2" t="s">
        <v>3011</v>
      </c>
      <c r="B1605" s="3" t="s">
        <v>3012</v>
      </c>
      <c r="C1605" s="2"/>
      <c r="D1605" s="2" t="s">
        <v>16</v>
      </c>
      <c r="E1605" s="4">
        <f>1850.00*(1-Z1%)</f>
        <v>1850</v>
      </c>
      <c r="F1605" s="2">
        <v>1</v>
      </c>
      <c r="G1605" s="2"/>
    </row>
    <row r="1606" spans="1:26" customHeight="1" ht="36" hidden="true" outlineLevel="3">
      <c r="A1606" s="2" t="s">
        <v>3013</v>
      </c>
      <c r="B1606" s="3" t="s">
        <v>3014</v>
      </c>
      <c r="C1606" s="2"/>
      <c r="D1606" s="2" t="s">
        <v>16</v>
      </c>
      <c r="E1606" s="4">
        <f>1850.00*(1-Z1%)</f>
        <v>1850</v>
      </c>
      <c r="F1606" s="2">
        <v>1</v>
      </c>
      <c r="G1606" s="2"/>
    </row>
    <row r="1607" spans="1:26" customHeight="1" ht="36" hidden="true" outlineLevel="3">
      <c r="A1607" s="2" t="s">
        <v>3015</v>
      </c>
      <c r="B1607" s="3" t="s">
        <v>3016</v>
      </c>
      <c r="C1607" s="2"/>
      <c r="D1607" s="2" t="s">
        <v>16</v>
      </c>
      <c r="E1607" s="4">
        <f>1850.00*(1-Z1%)</f>
        <v>1850</v>
      </c>
      <c r="F1607" s="2">
        <v>1</v>
      </c>
      <c r="G1607" s="2"/>
    </row>
    <row r="1608" spans="1:26" customHeight="1" ht="36" hidden="true" outlineLevel="3">
      <c r="A1608" s="2" t="s">
        <v>3017</v>
      </c>
      <c r="B1608" s="3" t="s">
        <v>3018</v>
      </c>
      <c r="C1608" s="2"/>
      <c r="D1608" s="2" t="s">
        <v>16</v>
      </c>
      <c r="E1608" s="4">
        <f>1750.00*(1-Z1%)</f>
        <v>1750</v>
      </c>
      <c r="F1608" s="2">
        <v>1</v>
      </c>
      <c r="G1608" s="2"/>
    </row>
    <row r="1609" spans="1:26" customHeight="1" ht="36" hidden="true" outlineLevel="3">
      <c r="A1609" s="2" t="s">
        <v>3019</v>
      </c>
      <c r="B1609" s="3" t="s">
        <v>3020</v>
      </c>
      <c r="C1609" s="2"/>
      <c r="D1609" s="2" t="s">
        <v>16</v>
      </c>
      <c r="E1609" s="4">
        <f>1750.00*(1-Z1%)</f>
        <v>1750</v>
      </c>
      <c r="F1609" s="2">
        <v>1</v>
      </c>
      <c r="G1609" s="2"/>
    </row>
    <row r="1610" spans="1:26" customHeight="1" ht="36" hidden="true" outlineLevel="3">
      <c r="A1610" s="2" t="s">
        <v>3021</v>
      </c>
      <c r="B1610" s="3" t="s">
        <v>3022</v>
      </c>
      <c r="C1610" s="2"/>
      <c r="D1610" s="2" t="s">
        <v>16</v>
      </c>
      <c r="E1610" s="4">
        <f>1490.00*(1-Z1%)</f>
        <v>1490</v>
      </c>
      <c r="F1610" s="2">
        <v>1</v>
      </c>
      <c r="G1610" s="2"/>
    </row>
    <row r="1611" spans="1:26" customHeight="1" ht="36" hidden="true" outlineLevel="3">
      <c r="A1611" s="2" t="s">
        <v>3023</v>
      </c>
      <c r="B1611" s="3" t="s">
        <v>3024</v>
      </c>
      <c r="C1611" s="2"/>
      <c r="D1611" s="2" t="s">
        <v>16</v>
      </c>
      <c r="E1611" s="4">
        <f>1490.00*(1-Z1%)</f>
        <v>1490</v>
      </c>
      <c r="F1611" s="2">
        <v>1</v>
      </c>
      <c r="G1611" s="2"/>
    </row>
    <row r="1612" spans="1:26" customHeight="1" ht="35" hidden="true" outlineLevel="3">
      <c r="A1612" s="5" t="s">
        <v>3025</v>
      </c>
      <c r="B1612" s="5"/>
      <c r="C1612" s="5"/>
      <c r="D1612" s="5"/>
      <c r="E1612" s="5"/>
      <c r="F1612" s="5"/>
      <c r="G1612" s="5"/>
    </row>
    <row r="1613" spans="1:26" customHeight="1" ht="18" hidden="true" outlineLevel="3">
      <c r="A1613" s="2" t="s">
        <v>3026</v>
      </c>
      <c r="B1613" s="3" t="s">
        <v>3027</v>
      </c>
      <c r="C1613" s="2"/>
      <c r="D1613" s="2" t="s">
        <v>16</v>
      </c>
      <c r="E1613" s="4">
        <f>2550.00*(1-Z1%)</f>
        <v>2550</v>
      </c>
      <c r="F1613" s="2">
        <v>2</v>
      </c>
      <c r="G1613" s="2"/>
    </row>
    <row r="1614" spans="1:26" customHeight="1" ht="18" hidden="true" outlineLevel="3">
      <c r="A1614" s="2" t="s">
        <v>3028</v>
      </c>
      <c r="B1614" s="3" t="s">
        <v>3029</v>
      </c>
      <c r="C1614" s="2"/>
      <c r="D1614" s="2" t="s">
        <v>16</v>
      </c>
      <c r="E1614" s="4">
        <f>1650.00*(1-Z1%)</f>
        <v>1650</v>
      </c>
      <c r="F1614" s="2">
        <v>1</v>
      </c>
      <c r="G1614" s="2"/>
    </row>
    <row r="1615" spans="1:26" customHeight="1" ht="36" hidden="true" outlineLevel="3">
      <c r="A1615" s="2" t="s">
        <v>3030</v>
      </c>
      <c r="B1615" s="3" t="s">
        <v>3031</v>
      </c>
      <c r="C1615" s="2"/>
      <c r="D1615" s="2" t="s">
        <v>16</v>
      </c>
      <c r="E1615" s="4">
        <f>3290.00*(1-Z1%)</f>
        <v>3290</v>
      </c>
      <c r="F1615" s="2">
        <v>1</v>
      </c>
      <c r="G1615" s="2"/>
    </row>
    <row r="1616" spans="1:26" customHeight="1" ht="35" hidden="true" outlineLevel="3">
      <c r="A1616" s="5" t="s">
        <v>3032</v>
      </c>
      <c r="B1616" s="5"/>
      <c r="C1616" s="5"/>
      <c r="D1616" s="5"/>
      <c r="E1616" s="5"/>
      <c r="F1616" s="5"/>
      <c r="G1616" s="5"/>
    </row>
    <row r="1617" spans="1:26" customHeight="1" ht="36" hidden="true" outlineLevel="3">
      <c r="A1617" s="2" t="s">
        <v>3033</v>
      </c>
      <c r="B1617" s="3" t="s">
        <v>3034</v>
      </c>
      <c r="C1617" s="2"/>
      <c r="D1617" s="2" t="s">
        <v>16</v>
      </c>
      <c r="E1617" s="4">
        <f>390.00*(1-Z1%)</f>
        <v>390</v>
      </c>
      <c r="F1617" s="2">
        <v>1</v>
      </c>
      <c r="G1617" s="2"/>
    </row>
    <row r="1618" spans="1:26" customHeight="1" ht="36" hidden="true" outlineLevel="3">
      <c r="A1618" s="2" t="s">
        <v>3035</v>
      </c>
      <c r="B1618" s="3" t="s">
        <v>3036</v>
      </c>
      <c r="C1618" s="2"/>
      <c r="D1618" s="2" t="s">
        <v>16</v>
      </c>
      <c r="E1618" s="4">
        <f>750.00*(1-Z1%)</f>
        <v>750</v>
      </c>
      <c r="F1618" s="2">
        <v>1</v>
      </c>
      <c r="G1618" s="2"/>
    </row>
    <row r="1619" spans="1:26" customHeight="1" ht="36" hidden="true" outlineLevel="3">
      <c r="A1619" s="2" t="s">
        <v>3037</v>
      </c>
      <c r="B1619" s="3" t="s">
        <v>3038</v>
      </c>
      <c r="C1619" s="2"/>
      <c r="D1619" s="2" t="s">
        <v>16</v>
      </c>
      <c r="E1619" s="4">
        <f>450.00*(1-Z1%)</f>
        <v>450</v>
      </c>
      <c r="F1619" s="2">
        <v>1</v>
      </c>
      <c r="G1619" s="2"/>
    </row>
    <row r="1620" spans="1:26" customHeight="1" ht="36" hidden="true" outlineLevel="3">
      <c r="A1620" s="2" t="s">
        <v>3039</v>
      </c>
      <c r="B1620" s="3" t="s">
        <v>3040</v>
      </c>
      <c r="C1620" s="2"/>
      <c r="D1620" s="2" t="s">
        <v>16</v>
      </c>
      <c r="E1620" s="4">
        <f>950.00*(1-Z1%)</f>
        <v>950</v>
      </c>
      <c r="F1620" s="2">
        <v>1</v>
      </c>
      <c r="G1620" s="2"/>
    </row>
    <row r="1621" spans="1:26" customHeight="1" ht="35" hidden="true" outlineLevel="2">
      <c r="A1621" s="5" t="s">
        <v>3041</v>
      </c>
      <c r="B1621" s="5"/>
      <c r="C1621" s="5"/>
      <c r="D1621" s="5"/>
      <c r="E1621" s="5"/>
      <c r="F1621" s="5"/>
      <c r="G1621" s="5"/>
    </row>
    <row r="1622" spans="1:26" customHeight="1" ht="35" hidden="true" outlineLevel="3">
      <c r="A1622" s="5" t="s">
        <v>3042</v>
      </c>
      <c r="B1622" s="5"/>
      <c r="C1622" s="5"/>
      <c r="D1622" s="5"/>
      <c r="E1622" s="5"/>
      <c r="F1622" s="5"/>
      <c r="G1622" s="5"/>
    </row>
    <row r="1623" spans="1:26" customHeight="1" ht="18" hidden="true" outlineLevel="3">
      <c r="A1623" s="2" t="s">
        <v>3043</v>
      </c>
      <c r="B1623" s="3" t="s">
        <v>3044</v>
      </c>
      <c r="C1623" s="2"/>
      <c r="D1623" s="2" t="s">
        <v>16</v>
      </c>
      <c r="E1623" s="4">
        <f>350.00*(1-Z1%)</f>
        <v>350</v>
      </c>
      <c r="F1623" s="2">
        <v>1</v>
      </c>
      <c r="G1623" s="2"/>
    </row>
    <row r="1624" spans="1:26" customHeight="1" ht="35" hidden="true" outlineLevel="3">
      <c r="A1624" s="5" t="s">
        <v>3045</v>
      </c>
      <c r="B1624" s="5"/>
      <c r="C1624" s="5"/>
      <c r="D1624" s="5"/>
      <c r="E1624" s="5"/>
      <c r="F1624" s="5"/>
      <c r="G1624" s="5"/>
    </row>
    <row r="1625" spans="1:26" customHeight="1" ht="18" hidden="true" outlineLevel="3">
      <c r="A1625" s="2" t="s">
        <v>3046</v>
      </c>
      <c r="B1625" s="3" t="s">
        <v>3047</v>
      </c>
      <c r="C1625" s="2"/>
      <c r="D1625" s="2" t="s">
        <v>16</v>
      </c>
      <c r="E1625" s="4">
        <f>490.00*(1-Z1%)</f>
        <v>490</v>
      </c>
      <c r="F1625" s="2">
        <v>1</v>
      </c>
      <c r="G1625" s="2"/>
    </row>
    <row r="1626" spans="1:26" customHeight="1" ht="36" hidden="true" outlineLevel="3">
      <c r="A1626" s="2" t="s">
        <v>3048</v>
      </c>
      <c r="B1626" s="3" t="s">
        <v>3049</v>
      </c>
      <c r="C1626" s="2"/>
      <c r="D1626" s="2" t="s">
        <v>16</v>
      </c>
      <c r="E1626" s="4">
        <f>590.00*(1-Z1%)</f>
        <v>590</v>
      </c>
      <c r="F1626" s="2">
        <v>1</v>
      </c>
      <c r="G1626" s="2"/>
    </row>
    <row r="1627" spans="1:26" customHeight="1" ht="36" hidden="true" outlineLevel="3">
      <c r="A1627" s="2" t="s">
        <v>3050</v>
      </c>
      <c r="B1627" s="3" t="s">
        <v>3051</v>
      </c>
      <c r="C1627" s="2"/>
      <c r="D1627" s="2" t="s">
        <v>16</v>
      </c>
      <c r="E1627" s="4">
        <f>590.00*(1-Z1%)</f>
        <v>590</v>
      </c>
      <c r="F1627" s="2">
        <v>1</v>
      </c>
      <c r="G1627" s="2"/>
    </row>
    <row r="1628" spans="1:26" customHeight="1" ht="35" hidden="true" outlineLevel="3">
      <c r="A1628" s="5" t="s">
        <v>3052</v>
      </c>
      <c r="B1628" s="5"/>
      <c r="C1628" s="5"/>
      <c r="D1628" s="5"/>
      <c r="E1628" s="5"/>
      <c r="F1628" s="5"/>
      <c r="G1628" s="5"/>
    </row>
    <row r="1629" spans="1:26" customHeight="1" ht="36" hidden="true" outlineLevel="3">
      <c r="A1629" s="2" t="s">
        <v>3053</v>
      </c>
      <c r="B1629" s="3" t="s">
        <v>3054</v>
      </c>
      <c r="C1629" s="2"/>
      <c r="D1629" s="2" t="s">
        <v>16</v>
      </c>
      <c r="E1629" s="4">
        <f>550.00*(1-Z1%)</f>
        <v>550</v>
      </c>
      <c r="F1629" s="2">
        <v>1</v>
      </c>
      <c r="G1629" s="2"/>
    </row>
    <row r="1630" spans="1:26" customHeight="1" ht="18" hidden="true" outlineLevel="3">
      <c r="A1630" s="2" t="s">
        <v>3055</v>
      </c>
      <c r="B1630" s="3" t="s">
        <v>3056</v>
      </c>
      <c r="C1630" s="2"/>
      <c r="D1630" s="2" t="s">
        <v>16</v>
      </c>
      <c r="E1630" s="4">
        <f>350.00*(1-Z1%)</f>
        <v>350</v>
      </c>
      <c r="F1630" s="2">
        <v>1</v>
      </c>
      <c r="G1630" s="2"/>
    </row>
    <row r="1631" spans="1:26" customHeight="1" ht="18" hidden="true" outlineLevel="3">
      <c r="A1631" s="2" t="s">
        <v>3057</v>
      </c>
      <c r="B1631" s="3" t="s">
        <v>3058</v>
      </c>
      <c r="C1631" s="2"/>
      <c r="D1631" s="2" t="s">
        <v>16</v>
      </c>
      <c r="E1631" s="4">
        <f>400.00*(1-Z1%)</f>
        <v>400</v>
      </c>
      <c r="F1631" s="2">
        <v>1</v>
      </c>
      <c r="G1631" s="2"/>
    </row>
    <row r="1632" spans="1:26" customHeight="1" ht="18" hidden="true" outlineLevel="3">
      <c r="A1632" s="2" t="s">
        <v>3059</v>
      </c>
      <c r="B1632" s="3" t="s">
        <v>3060</v>
      </c>
      <c r="C1632" s="2"/>
      <c r="D1632" s="2" t="s">
        <v>16</v>
      </c>
      <c r="E1632" s="4">
        <f>350.00*(1-Z1%)</f>
        <v>350</v>
      </c>
      <c r="F1632" s="2">
        <v>1</v>
      </c>
      <c r="G1632" s="2"/>
    </row>
    <row r="1633" spans="1:26" customHeight="1" ht="18" hidden="true" outlineLevel="3">
      <c r="A1633" s="2" t="s">
        <v>3061</v>
      </c>
      <c r="B1633" s="3" t="s">
        <v>3062</v>
      </c>
      <c r="C1633" s="2"/>
      <c r="D1633" s="2" t="s">
        <v>16</v>
      </c>
      <c r="E1633" s="4">
        <f>390.00*(1-Z1%)</f>
        <v>390</v>
      </c>
      <c r="F1633" s="2">
        <v>1</v>
      </c>
      <c r="G1633" s="2"/>
    </row>
    <row r="1634" spans="1:26" customHeight="1" ht="18" hidden="true" outlineLevel="3">
      <c r="A1634" s="2" t="s">
        <v>3063</v>
      </c>
      <c r="B1634" s="3" t="s">
        <v>3064</v>
      </c>
      <c r="C1634" s="2"/>
      <c r="D1634" s="2" t="s">
        <v>16</v>
      </c>
      <c r="E1634" s="4">
        <f>350.00*(1-Z1%)</f>
        <v>350</v>
      </c>
      <c r="F1634" s="2">
        <v>2</v>
      </c>
      <c r="G1634" s="2"/>
    </row>
    <row r="1635" spans="1:26" customHeight="1" ht="35" hidden="true" outlineLevel="3">
      <c r="A1635" s="5" t="s">
        <v>3065</v>
      </c>
      <c r="B1635" s="5"/>
      <c r="C1635" s="5"/>
      <c r="D1635" s="5"/>
      <c r="E1635" s="5"/>
      <c r="F1635" s="5"/>
      <c r="G1635" s="5"/>
    </row>
    <row r="1636" spans="1:26" customHeight="1" ht="36" hidden="true" outlineLevel="3">
      <c r="A1636" s="2" t="s">
        <v>3066</v>
      </c>
      <c r="B1636" s="3" t="s">
        <v>3067</v>
      </c>
      <c r="C1636" s="2"/>
      <c r="D1636" s="2" t="s">
        <v>16</v>
      </c>
      <c r="E1636" s="4">
        <f>400.00*(1-Z1%)</f>
        <v>400</v>
      </c>
      <c r="F1636" s="2">
        <v>1</v>
      </c>
      <c r="G1636" s="2"/>
    </row>
    <row r="1637" spans="1:26" customHeight="1" ht="18" hidden="true" outlineLevel="3">
      <c r="A1637" s="2" t="s">
        <v>3068</v>
      </c>
      <c r="B1637" s="3" t="s">
        <v>3069</v>
      </c>
      <c r="C1637" s="2"/>
      <c r="D1637" s="2" t="s">
        <v>16</v>
      </c>
      <c r="E1637" s="4">
        <f>250.00*(1-Z1%)</f>
        <v>250</v>
      </c>
      <c r="F1637" s="2">
        <v>2</v>
      </c>
      <c r="G1637" s="2"/>
    </row>
    <row r="1638" spans="1:26" customHeight="1" ht="18" hidden="true" outlineLevel="3">
      <c r="A1638" s="2" t="s">
        <v>3070</v>
      </c>
      <c r="B1638" s="3" t="s">
        <v>3071</v>
      </c>
      <c r="C1638" s="2"/>
      <c r="D1638" s="2" t="s">
        <v>16</v>
      </c>
      <c r="E1638" s="4">
        <f>250.00*(1-Z1%)</f>
        <v>250</v>
      </c>
      <c r="F1638" s="2">
        <v>1</v>
      </c>
      <c r="G1638" s="2"/>
    </row>
    <row r="1639" spans="1:26" customHeight="1" ht="18" hidden="true" outlineLevel="3">
      <c r="A1639" s="2" t="s">
        <v>3072</v>
      </c>
      <c r="B1639" s="3" t="s">
        <v>3073</v>
      </c>
      <c r="C1639" s="2"/>
      <c r="D1639" s="2" t="s">
        <v>16</v>
      </c>
      <c r="E1639" s="4">
        <f>300.00*(1-Z1%)</f>
        <v>300</v>
      </c>
      <c r="F1639" s="2">
        <v>2</v>
      </c>
      <c r="G1639" s="2"/>
    </row>
    <row r="1640" spans="1:26" customHeight="1" ht="18" hidden="true" outlineLevel="3">
      <c r="A1640" s="2" t="s">
        <v>3074</v>
      </c>
      <c r="B1640" s="3" t="s">
        <v>3075</v>
      </c>
      <c r="C1640" s="2"/>
      <c r="D1640" s="2" t="s">
        <v>16</v>
      </c>
      <c r="E1640" s="4">
        <f>350.00*(1-Z1%)</f>
        <v>350</v>
      </c>
      <c r="F1640" s="2">
        <v>1</v>
      </c>
      <c r="G1640" s="2"/>
    </row>
    <row r="1641" spans="1:26" customHeight="1" ht="35" hidden="true" outlineLevel="3">
      <c r="A1641" s="5" t="s">
        <v>3076</v>
      </c>
      <c r="B1641" s="5"/>
      <c r="C1641" s="5"/>
      <c r="D1641" s="5"/>
      <c r="E1641" s="5"/>
      <c r="F1641" s="5"/>
      <c r="G1641" s="5"/>
    </row>
    <row r="1642" spans="1:26" customHeight="1" ht="18" hidden="true" outlineLevel="3">
      <c r="A1642" s="2" t="s">
        <v>3077</v>
      </c>
      <c r="B1642" s="3" t="s">
        <v>3078</v>
      </c>
      <c r="C1642" s="2"/>
      <c r="D1642" s="2" t="s">
        <v>16</v>
      </c>
      <c r="E1642" s="4">
        <f>450.00*(1-Z1%)</f>
        <v>450</v>
      </c>
      <c r="F1642" s="2">
        <v>1</v>
      </c>
      <c r="G1642" s="2"/>
    </row>
    <row r="1643" spans="1:26" customHeight="1" ht="36" hidden="true" outlineLevel="3">
      <c r="A1643" s="2" t="s">
        <v>3079</v>
      </c>
      <c r="B1643" s="3" t="s">
        <v>3080</v>
      </c>
      <c r="C1643" s="2"/>
      <c r="D1643" s="2" t="s">
        <v>16</v>
      </c>
      <c r="E1643" s="4">
        <f>350.00*(1-Z1%)</f>
        <v>350</v>
      </c>
      <c r="F1643" s="2">
        <v>2</v>
      </c>
      <c r="G1643" s="2"/>
    </row>
    <row r="1644" spans="1:26" customHeight="1" ht="18" hidden="true" outlineLevel="3">
      <c r="A1644" s="2" t="s">
        <v>3081</v>
      </c>
      <c r="B1644" s="3" t="s">
        <v>3082</v>
      </c>
      <c r="C1644" s="2"/>
      <c r="D1644" s="2" t="s">
        <v>16</v>
      </c>
      <c r="E1644" s="4">
        <f>350.00*(1-Z1%)</f>
        <v>350</v>
      </c>
      <c r="F1644" s="2">
        <v>1</v>
      </c>
      <c r="G1644" s="2"/>
    </row>
    <row r="1645" spans="1:26" customHeight="1" ht="18" hidden="true" outlineLevel="3">
      <c r="A1645" s="2" t="s">
        <v>3083</v>
      </c>
      <c r="B1645" s="3" t="s">
        <v>3084</v>
      </c>
      <c r="C1645" s="2"/>
      <c r="D1645" s="2" t="s">
        <v>16</v>
      </c>
      <c r="E1645" s="4">
        <f>450.00*(1-Z1%)</f>
        <v>450</v>
      </c>
      <c r="F1645" s="2">
        <v>1</v>
      </c>
      <c r="G1645" s="2"/>
    </row>
    <row r="1646" spans="1:26" customHeight="1" ht="36" hidden="true" outlineLevel="3">
      <c r="A1646" s="2" t="s">
        <v>3085</v>
      </c>
      <c r="B1646" s="3" t="s">
        <v>3086</v>
      </c>
      <c r="C1646" s="2"/>
      <c r="D1646" s="2" t="s">
        <v>16</v>
      </c>
      <c r="E1646" s="4">
        <f>350.00*(1-Z1%)</f>
        <v>350</v>
      </c>
      <c r="F1646" s="2">
        <v>1</v>
      </c>
      <c r="G1646" s="2"/>
    </row>
    <row r="1647" spans="1:26" customHeight="1" ht="36" hidden="true" outlineLevel="3">
      <c r="A1647" s="2" t="s">
        <v>3087</v>
      </c>
      <c r="B1647" s="3" t="s">
        <v>3088</v>
      </c>
      <c r="C1647" s="2"/>
      <c r="D1647" s="2" t="s">
        <v>16</v>
      </c>
      <c r="E1647" s="4">
        <f>450.00*(1-Z1%)</f>
        <v>450</v>
      </c>
      <c r="F1647" s="2">
        <v>1</v>
      </c>
      <c r="G1647" s="2"/>
    </row>
    <row r="1648" spans="1:26" customHeight="1" ht="36" hidden="true" outlineLevel="3">
      <c r="A1648" s="2" t="s">
        <v>3089</v>
      </c>
      <c r="B1648" s="3" t="s">
        <v>3090</v>
      </c>
      <c r="C1648" s="2"/>
      <c r="D1648" s="2" t="s">
        <v>16</v>
      </c>
      <c r="E1648" s="4">
        <f>350.00*(1-Z1%)</f>
        <v>350</v>
      </c>
      <c r="F1648" s="2">
        <v>1</v>
      </c>
      <c r="G1648" s="2"/>
    </row>
    <row r="1649" spans="1:26" customHeight="1" ht="18" hidden="true" outlineLevel="3">
      <c r="A1649" s="2" t="s">
        <v>3091</v>
      </c>
      <c r="B1649" s="3" t="s">
        <v>3092</v>
      </c>
      <c r="C1649" s="2"/>
      <c r="D1649" s="2" t="s">
        <v>16</v>
      </c>
      <c r="E1649" s="4">
        <f>350.00*(1-Z1%)</f>
        <v>350</v>
      </c>
      <c r="F1649" s="2">
        <v>1</v>
      </c>
      <c r="G1649" s="2"/>
    </row>
    <row r="1650" spans="1:26" customHeight="1" ht="18" hidden="true" outlineLevel="3">
      <c r="A1650" s="2" t="s">
        <v>3093</v>
      </c>
      <c r="B1650" s="3" t="s">
        <v>3094</v>
      </c>
      <c r="C1650" s="2"/>
      <c r="D1650" s="2" t="s">
        <v>16</v>
      </c>
      <c r="E1650" s="4">
        <f>200.00*(1-Z1%)</f>
        <v>200</v>
      </c>
      <c r="F1650" s="2">
        <v>1</v>
      </c>
      <c r="G1650" s="2"/>
    </row>
    <row r="1651" spans="1:26" customHeight="1" ht="18" hidden="true" outlineLevel="3">
      <c r="A1651" s="2" t="s">
        <v>3095</v>
      </c>
      <c r="B1651" s="3" t="s">
        <v>3096</v>
      </c>
      <c r="C1651" s="2"/>
      <c r="D1651" s="2" t="s">
        <v>16</v>
      </c>
      <c r="E1651" s="4">
        <f>200.00*(1-Z1%)</f>
        <v>200</v>
      </c>
      <c r="F1651" s="2">
        <v>1</v>
      </c>
      <c r="G1651" s="2"/>
    </row>
    <row r="1652" spans="1:26" customHeight="1" ht="35" hidden="true" outlineLevel="3">
      <c r="A1652" s="5" t="s">
        <v>3097</v>
      </c>
      <c r="B1652" s="5"/>
      <c r="C1652" s="5"/>
      <c r="D1652" s="5"/>
      <c r="E1652" s="5"/>
      <c r="F1652" s="5"/>
      <c r="G1652" s="5"/>
    </row>
    <row r="1653" spans="1:26" customHeight="1" ht="35" hidden="true" outlineLevel="4">
      <c r="A1653" s="5" t="s">
        <v>3098</v>
      </c>
      <c r="B1653" s="5"/>
      <c r="C1653" s="5"/>
      <c r="D1653" s="5"/>
      <c r="E1653" s="5"/>
      <c r="F1653" s="5"/>
      <c r="G1653" s="5"/>
    </row>
    <row r="1654" spans="1:26" customHeight="1" ht="36" hidden="true" outlineLevel="4">
      <c r="A1654" s="2" t="s">
        <v>3099</v>
      </c>
      <c r="B1654" s="3" t="s">
        <v>3100</v>
      </c>
      <c r="C1654" s="2"/>
      <c r="D1654" s="2" t="s">
        <v>16</v>
      </c>
      <c r="E1654" s="4">
        <f>390.00*(1-Z1%)</f>
        <v>390</v>
      </c>
      <c r="F1654" s="2">
        <v>1</v>
      </c>
      <c r="G1654" s="2"/>
    </row>
    <row r="1655" spans="1:26" customHeight="1" ht="36" hidden="true" outlineLevel="4">
      <c r="A1655" s="2" t="s">
        <v>3101</v>
      </c>
      <c r="B1655" s="3" t="s">
        <v>3102</v>
      </c>
      <c r="C1655" s="2"/>
      <c r="D1655" s="2" t="s">
        <v>16</v>
      </c>
      <c r="E1655" s="4">
        <f>390.00*(1-Z1%)</f>
        <v>390</v>
      </c>
      <c r="F1655" s="2">
        <v>1</v>
      </c>
      <c r="G1655" s="2"/>
    </row>
    <row r="1656" spans="1:26" customHeight="1" ht="35" hidden="true" outlineLevel="4">
      <c r="A1656" s="5" t="s">
        <v>3103</v>
      </c>
      <c r="B1656" s="5"/>
      <c r="C1656" s="5"/>
      <c r="D1656" s="5"/>
      <c r="E1656" s="5"/>
      <c r="F1656" s="5"/>
      <c r="G1656" s="5"/>
    </row>
    <row r="1657" spans="1:26" customHeight="1" ht="18" hidden="true" outlineLevel="4">
      <c r="A1657" s="2" t="s">
        <v>3104</v>
      </c>
      <c r="B1657" s="3" t="s">
        <v>3105</v>
      </c>
      <c r="C1657" s="2"/>
      <c r="D1657" s="2" t="s">
        <v>16</v>
      </c>
      <c r="E1657" s="4">
        <f>350.00*(1-Z1%)</f>
        <v>350</v>
      </c>
      <c r="F1657" s="2">
        <v>1</v>
      </c>
      <c r="G1657" s="2"/>
    </row>
    <row r="1658" spans="1:26" customHeight="1" ht="35" hidden="true" outlineLevel="4">
      <c r="A1658" s="5" t="s">
        <v>3106</v>
      </c>
      <c r="B1658" s="5"/>
      <c r="C1658" s="5"/>
      <c r="D1658" s="5"/>
      <c r="E1658" s="5"/>
      <c r="F1658" s="5"/>
      <c r="G1658" s="5"/>
    </row>
    <row r="1659" spans="1:26" customHeight="1" ht="18" hidden="true" outlineLevel="4">
      <c r="A1659" s="2" t="s">
        <v>3107</v>
      </c>
      <c r="B1659" s="3" t="s">
        <v>3108</v>
      </c>
      <c r="C1659" s="2"/>
      <c r="D1659" s="2" t="s">
        <v>16</v>
      </c>
      <c r="E1659" s="4">
        <f>350.00*(1-Z1%)</f>
        <v>350</v>
      </c>
      <c r="F1659" s="2">
        <v>1</v>
      </c>
      <c r="G1659" s="2"/>
    </row>
    <row r="1660" spans="1:26" customHeight="1" ht="35" hidden="true" outlineLevel="4">
      <c r="A1660" s="5" t="s">
        <v>3109</v>
      </c>
      <c r="B1660" s="5"/>
      <c r="C1660" s="5"/>
      <c r="D1660" s="5"/>
      <c r="E1660" s="5"/>
      <c r="F1660" s="5"/>
      <c r="G1660" s="5"/>
    </row>
    <row r="1661" spans="1:26" customHeight="1" ht="36" hidden="true" outlineLevel="4">
      <c r="A1661" s="2" t="s">
        <v>3110</v>
      </c>
      <c r="B1661" s="3" t="s">
        <v>3111</v>
      </c>
      <c r="C1661" s="2"/>
      <c r="D1661" s="2" t="s">
        <v>16</v>
      </c>
      <c r="E1661" s="4">
        <f>390.00*(1-Z1%)</f>
        <v>390</v>
      </c>
      <c r="F1661" s="2">
        <v>1</v>
      </c>
      <c r="G1661" s="2"/>
    </row>
    <row r="1662" spans="1:26" customHeight="1" ht="54" hidden="true" outlineLevel="4">
      <c r="A1662" s="2" t="s">
        <v>3112</v>
      </c>
      <c r="B1662" s="3" t="s">
        <v>3113</v>
      </c>
      <c r="C1662" s="2"/>
      <c r="D1662" s="2" t="s">
        <v>16</v>
      </c>
      <c r="E1662" s="4">
        <f>2250.00*(1-Z1%)</f>
        <v>2250</v>
      </c>
      <c r="F1662" s="2">
        <v>1</v>
      </c>
      <c r="G1662" s="2"/>
    </row>
    <row r="1663" spans="1:26" customHeight="1" ht="36" hidden="true" outlineLevel="4">
      <c r="A1663" s="2" t="s">
        <v>3114</v>
      </c>
      <c r="B1663" s="3" t="s">
        <v>3115</v>
      </c>
      <c r="C1663" s="2"/>
      <c r="D1663" s="2" t="s">
        <v>16</v>
      </c>
      <c r="E1663" s="4">
        <f>490.00*(1-Z1%)</f>
        <v>490</v>
      </c>
      <c r="F1663" s="2">
        <v>1</v>
      </c>
      <c r="G1663" s="2"/>
    </row>
    <row r="1664" spans="1:26" customHeight="1" ht="36" hidden="true" outlineLevel="4">
      <c r="A1664" s="2" t="s">
        <v>3116</v>
      </c>
      <c r="B1664" s="3" t="s">
        <v>3117</v>
      </c>
      <c r="C1664" s="2"/>
      <c r="D1664" s="2" t="s">
        <v>16</v>
      </c>
      <c r="E1664" s="4">
        <f>490.00*(1-Z1%)</f>
        <v>490</v>
      </c>
      <c r="F1664" s="2">
        <v>2</v>
      </c>
      <c r="G1664" s="2"/>
    </row>
    <row r="1665" spans="1:26" customHeight="1" ht="18" hidden="true" outlineLevel="4">
      <c r="A1665" s="2" t="s">
        <v>3118</v>
      </c>
      <c r="B1665" s="3" t="s">
        <v>3119</v>
      </c>
      <c r="C1665" s="2"/>
      <c r="D1665" s="2" t="s">
        <v>16</v>
      </c>
      <c r="E1665" s="4">
        <f>450.00*(1-Z1%)</f>
        <v>450</v>
      </c>
      <c r="F1665" s="2">
        <v>1</v>
      </c>
      <c r="G1665" s="2"/>
    </row>
    <row r="1666" spans="1:26" customHeight="1" ht="35" hidden="true" outlineLevel="4">
      <c r="A1666" s="5" t="s">
        <v>3120</v>
      </c>
      <c r="B1666" s="5"/>
      <c r="C1666" s="5"/>
      <c r="D1666" s="5"/>
      <c r="E1666" s="5"/>
      <c r="F1666" s="5"/>
      <c r="G1666" s="5"/>
    </row>
    <row r="1667" spans="1:26" customHeight="1" ht="18" hidden="true" outlineLevel="4">
      <c r="A1667" s="2" t="s">
        <v>3121</v>
      </c>
      <c r="B1667" s="3" t="s">
        <v>3122</v>
      </c>
      <c r="C1667" s="2"/>
      <c r="D1667" s="2" t="s">
        <v>16</v>
      </c>
      <c r="E1667" s="4">
        <f>390.00*(1-Z1%)</f>
        <v>390</v>
      </c>
      <c r="F1667" s="2">
        <v>1</v>
      </c>
      <c r="G1667" s="2"/>
    </row>
    <row r="1668" spans="1:26" customHeight="1" ht="18" hidden="true" outlineLevel="4">
      <c r="A1668" s="2" t="s">
        <v>3123</v>
      </c>
      <c r="B1668" s="3" t="s">
        <v>3124</v>
      </c>
      <c r="C1668" s="2"/>
      <c r="D1668" s="2" t="s">
        <v>16</v>
      </c>
      <c r="E1668" s="4">
        <f>450.00*(1-Z1%)</f>
        <v>450</v>
      </c>
      <c r="F1668" s="2">
        <v>1</v>
      </c>
      <c r="G1668" s="2"/>
    </row>
    <row r="1669" spans="1:26" customHeight="1" ht="18" hidden="true" outlineLevel="4">
      <c r="A1669" s="2" t="s">
        <v>3125</v>
      </c>
      <c r="B1669" s="3" t="s">
        <v>3126</v>
      </c>
      <c r="C1669" s="2"/>
      <c r="D1669" s="2" t="s">
        <v>16</v>
      </c>
      <c r="E1669" s="4">
        <f>390.00*(1-Z1%)</f>
        <v>390</v>
      </c>
      <c r="F1669" s="2">
        <v>1</v>
      </c>
      <c r="G1669" s="2"/>
    </row>
    <row r="1670" spans="1:26" customHeight="1" ht="18" hidden="true" outlineLevel="4">
      <c r="A1670" s="2" t="s">
        <v>3127</v>
      </c>
      <c r="B1670" s="3" t="s">
        <v>3128</v>
      </c>
      <c r="C1670" s="2"/>
      <c r="D1670" s="2" t="s">
        <v>16</v>
      </c>
      <c r="E1670" s="4">
        <f>450.00*(1-Z1%)</f>
        <v>450</v>
      </c>
      <c r="F1670" s="2">
        <v>1</v>
      </c>
      <c r="G1670" s="2"/>
    </row>
    <row r="1671" spans="1:26" customHeight="1" ht="18" hidden="true" outlineLevel="4">
      <c r="A1671" s="2" t="s">
        <v>3129</v>
      </c>
      <c r="B1671" s="3" t="s">
        <v>3130</v>
      </c>
      <c r="C1671" s="2"/>
      <c r="D1671" s="2" t="s">
        <v>16</v>
      </c>
      <c r="E1671" s="4">
        <f>390.00*(1-Z1%)</f>
        <v>390</v>
      </c>
      <c r="F1671" s="2">
        <v>1</v>
      </c>
      <c r="G1671" s="2"/>
    </row>
    <row r="1672" spans="1:26" customHeight="1" ht="18" hidden="true" outlineLevel="4">
      <c r="A1672" s="2" t="s">
        <v>3131</v>
      </c>
      <c r="B1672" s="3" t="s">
        <v>3132</v>
      </c>
      <c r="C1672" s="2"/>
      <c r="D1672" s="2" t="s">
        <v>16</v>
      </c>
      <c r="E1672" s="4">
        <f>450.00*(1-Z1%)</f>
        <v>450</v>
      </c>
      <c r="F1672" s="2">
        <v>1</v>
      </c>
      <c r="G1672" s="2"/>
    </row>
    <row r="1673" spans="1:26" customHeight="1" ht="36" hidden="true" outlineLevel="4">
      <c r="A1673" s="2" t="s">
        <v>3133</v>
      </c>
      <c r="B1673" s="3" t="s">
        <v>3134</v>
      </c>
      <c r="C1673" s="2"/>
      <c r="D1673" s="2" t="s">
        <v>16</v>
      </c>
      <c r="E1673" s="4">
        <f>450.00*(1-Z1%)</f>
        <v>450</v>
      </c>
      <c r="F1673" s="2">
        <v>2</v>
      </c>
      <c r="G1673" s="2"/>
    </row>
    <row r="1674" spans="1:26" customHeight="1" ht="36" hidden="true" outlineLevel="4">
      <c r="A1674" s="2" t="s">
        <v>3135</v>
      </c>
      <c r="B1674" s="3" t="s">
        <v>3136</v>
      </c>
      <c r="C1674" s="2"/>
      <c r="D1674" s="2" t="s">
        <v>16</v>
      </c>
      <c r="E1674" s="4">
        <f>450.00*(1-Z1%)</f>
        <v>450</v>
      </c>
      <c r="F1674" s="2">
        <v>1</v>
      </c>
      <c r="G1674" s="2"/>
    </row>
    <row r="1675" spans="1:26" customHeight="1" ht="36" hidden="true" outlineLevel="4">
      <c r="A1675" s="2" t="s">
        <v>3137</v>
      </c>
      <c r="B1675" s="3" t="s">
        <v>3138</v>
      </c>
      <c r="C1675" s="2"/>
      <c r="D1675" s="2" t="s">
        <v>16</v>
      </c>
      <c r="E1675" s="4">
        <f>590.00*(1-Z1%)</f>
        <v>590</v>
      </c>
      <c r="F1675" s="2">
        <v>1</v>
      </c>
      <c r="G1675" s="2"/>
    </row>
    <row r="1676" spans="1:26" customHeight="1" ht="18" hidden="true" outlineLevel="4">
      <c r="A1676" s="2" t="s">
        <v>3139</v>
      </c>
      <c r="B1676" s="3" t="s">
        <v>3140</v>
      </c>
      <c r="C1676" s="2"/>
      <c r="D1676" s="2" t="s">
        <v>16</v>
      </c>
      <c r="E1676" s="4">
        <f>450.00*(1-Z1%)</f>
        <v>450</v>
      </c>
      <c r="F1676" s="2">
        <v>1</v>
      </c>
      <c r="G1676" s="2"/>
    </row>
    <row r="1677" spans="1:26" customHeight="1" ht="36" hidden="true" outlineLevel="4">
      <c r="A1677" s="2" t="s">
        <v>3141</v>
      </c>
      <c r="B1677" s="3" t="s">
        <v>3142</v>
      </c>
      <c r="C1677" s="2"/>
      <c r="D1677" s="2" t="s">
        <v>16</v>
      </c>
      <c r="E1677" s="4">
        <f>490.00*(1-Z1%)</f>
        <v>490</v>
      </c>
      <c r="F1677" s="2">
        <v>1</v>
      </c>
      <c r="G1677" s="2"/>
    </row>
    <row r="1678" spans="1:26" customHeight="1" ht="36" hidden="true" outlineLevel="4">
      <c r="A1678" s="2" t="s">
        <v>3143</v>
      </c>
      <c r="B1678" s="3" t="s">
        <v>3144</v>
      </c>
      <c r="C1678" s="2"/>
      <c r="D1678" s="2" t="s">
        <v>16</v>
      </c>
      <c r="E1678" s="4">
        <f>490.00*(1-Z1%)</f>
        <v>490</v>
      </c>
      <c r="F1678" s="2">
        <v>1</v>
      </c>
      <c r="G1678" s="2"/>
    </row>
    <row r="1679" spans="1:26" customHeight="1" ht="18" hidden="true" outlineLevel="4">
      <c r="A1679" s="2" t="s">
        <v>3145</v>
      </c>
      <c r="B1679" s="3" t="s">
        <v>3146</v>
      </c>
      <c r="C1679" s="2"/>
      <c r="D1679" s="2" t="s">
        <v>16</v>
      </c>
      <c r="E1679" s="4">
        <f>350.00*(1-Z1%)</f>
        <v>350</v>
      </c>
      <c r="F1679" s="2">
        <v>1</v>
      </c>
      <c r="G1679" s="2"/>
    </row>
    <row r="1680" spans="1:26" customHeight="1" ht="18" hidden="true" outlineLevel="4">
      <c r="A1680" s="2" t="s">
        <v>3147</v>
      </c>
      <c r="B1680" s="3" t="s">
        <v>3148</v>
      </c>
      <c r="C1680" s="2"/>
      <c r="D1680" s="2" t="s">
        <v>16</v>
      </c>
      <c r="E1680" s="4">
        <f>350.00*(1-Z1%)</f>
        <v>350</v>
      </c>
      <c r="F1680" s="2">
        <v>1</v>
      </c>
      <c r="G1680" s="2"/>
    </row>
    <row r="1681" spans="1:26" customHeight="1" ht="18" hidden="true" outlineLevel="4">
      <c r="A1681" s="2" t="s">
        <v>3149</v>
      </c>
      <c r="B1681" s="3" t="s">
        <v>3150</v>
      </c>
      <c r="C1681" s="2"/>
      <c r="D1681" s="2" t="s">
        <v>16</v>
      </c>
      <c r="E1681" s="4">
        <f>390.00*(1-Z1%)</f>
        <v>390</v>
      </c>
      <c r="F1681" s="2">
        <v>1</v>
      </c>
      <c r="G1681" s="2"/>
    </row>
    <row r="1682" spans="1:26" customHeight="1" ht="36" hidden="true" outlineLevel="4">
      <c r="A1682" s="2" t="s">
        <v>3151</v>
      </c>
      <c r="B1682" s="3" t="s">
        <v>3152</v>
      </c>
      <c r="C1682" s="2"/>
      <c r="D1682" s="2" t="s">
        <v>16</v>
      </c>
      <c r="E1682" s="4">
        <f>490.00*(1-Z1%)</f>
        <v>490</v>
      </c>
      <c r="F1682" s="2">
        <v>1</v>
      </c>
      <c r="G1682" s="2"/>
    </row>
    <row r="1683" spans="1:26" customHeight="1" ht="36" hidden="true" outlineLevel="4">
      <c r="A1683" s="2" t="s">
        <v>3153</v>
      </c>
      <c r="B1683" s="3" t="s">
        <v>3154</v>
      </c>
      <c r="C1683" s="2"/>
      <c r="D1683" s="2" t="s">
        <v>16</v>
      </c>
      <c r="E1683" s="4">
        <f>490.00*(1-Z1%)</f>
        <v>490</v>
      </c>
      <c r="F1683" s="2">
        <v>1</v>
      </c>
      <c r="G1683" s="2"/>
    </row>
    <row r="1684" spans="1:26" customHeight="1" ht="35" hidden="true" outlineLevel="4">
      <c r="A1684" s="5" t="s">
        <v>3155</v>
      </c>
      <c r="B1684" s="5"/>
      <c r="C1684" s="5"/>
      <c r="D1684" s="5"/>
      <c r="E1684" s="5"/>
      <c r="F1684" s="5"/>
      <c r="G1684" s="5"/>
    </row>
    <row r="1685" spans="1:26" customHeight="1" ht="18" hidden="true" outlineLevel="4">
      <c r="A1685" s="2" t="s">
        <v>3156</v>
      </c>
      <c r="B1685" s="3" t="s">
        <v>3157</v>
      </c>
      <c r="C1685" s="2"/>
      <c r="D1685" s="2" t="s">
        <v>16</v>
      </c>
      <c r="E1685" s="4">
        <f>390.00*(1-Z1%)</f>
        <v>390</v>
      </c>
      <c r="F1685" s="2">
        <v>1</v>
      </c>
      <c r="G1685" s="2"/>
    </row>
    <row r="1686" spans="1:26" customHeight="1" ht="18" hidden="true" outlineLevel="4">
      <c r="A1686" s="2" t="s">
        <v>3158</v>
      </c>
      <c r="B1686" s="3" t="s">
        <v>3159</v>
      </c>
      <c r="C1686" s="2"/>
      <c r="D1686" s="2" t="s">
        <v>16</v>
      </c>
      <c r="E1686" s="4">
        <f>350.00*(1-Z1%)</f>
        <v>350</v>
      </c>
      <c r="F1686" s="2">
        <v>1</v>
      </c>
      <c r="G1686" s="2"/>
    </row>
    <row r="1687" spans="1:26" customHeight="1" ht="36" hidden="true" outlineLevel="4">
      <c r="A1687" s="2" t="s">
        <v>3160</v>
      </c>
      <c r="B1687" s="3" t="s">
        <v>3161</v>
      </c>
      <c r="C1687" s="2"/>
      <c r="D1687" s="2" t="s">
        <v>16</v>
      </c>
      <c r="E1687" s="4">
        <f>390.00*(1-Z1%)</f>
        <v>390</v>
      </c>
      <c r="F1687" s="2">
        <v>1</v>
      </c>
      <c r="G1687" s="2"/>
    </row>
    <row r="1688" spans="1:26" customHeight="1" ht="18" hidden="true" outlineLevel="4">
      <c r="A1688" s="2" t="s">
        <v>3162</v>
      </c>
      <c r="B1688" s="3" t="s">
        <v>3163</v>
      </c>
      <c r="C1688" s="2"/>
      <c r="D1688" s="2" t="s">
        <v>16</v>
      </c>
      <c r="E1688" s="4">
        <f>390.00*(1-Z1%)</f>
        <v>390</v>
      </c>
      <c r="F1688" s="2">
        <v>1</v>
      </c>
      <c r="G1688" s="2"/>
    </row>
    <row r="1689" spans="1:26" customHeight="1" ht="35" hidden="true" outlineLevel="4">
      <c r="A1689" s="5" t="s">
        <v>3164</v>
      </c>
      <c r="B1689" s="5"/>
      <c r="C1689" s="5"/>
      <c r="D1689" s="5"/>
      <c r="E1689" s="5"/>
      <c r="F1689" s="5"/>
      <c r="G1689" s="5"/>
    </row>
    <row r="1690" spans="1:26" customHeight="1" ht="18" hidden="true" outlineLevel="4">
      <c r="A1690" s="2" t="s">
        <v>3165</v>
      </c>
      <c r="B1690" s="3" t="s">
        <v>3166</v>
      </c>
      <c r="C1690" s="2"/>
      <c r="D1690" s="2" t="s">
        <v>16</v>
      </c>
      <c r="E1690" s="4">
        <f>390.00*(1-Z1%)</f>
        <v>390</v>
      </c>
      <c r="F1690" s="2">
        <v>1</v>
      </c>
      <c r="G1690" s="2"/>
    </row>
    <row r="1691" spans="1:26" customHeight="1" ht="18" hidden="true" outlineLevel="4">
      <c r="A1691" s="2" t="s">
        <v>3167</v>
      </c>
      <c r="B1691" s="3" t="s">
        <v>3168</v>
      </c>
      <c r="C1691" s="2"/>
      <c r="D1691" s="2" t="s">
        <v>16</v>
      </c>
      <c r="E1691" s="4">
        <f>450.00*(1-Z1%)</f>
        <v>450</v>
      </c>
      <c r="F1691" s="2">
        <v>1</v>
      </c>
      <c r="G1691" s="2"/>
    </row>
    <row r="1692" spans="1:26" customHeight="1" ht="36" hidden="true" outlineLevel="4">
      <c r="A1692" s="2" t="s">
        <v>3169</v>
      </c>
      <c r="B1692" s="3" t="s">
        <v>3170</v>
      </c>
      <c r="C1692" s="2"/>
      <c r="D1692" s="2" t="s">
        <v>16</v>
      </c>
      <c r="E1692" s="4">
        <f>450.00*(1-Z1%)</f>
        <v>450</v>
      </c>
      <c r="F1692" s="2">
        <v>1</v>
      </c>
      <c r="G1692" s="2"/>
    </row>
    <row r="1693" spans="1:26" customHeight="1" ht="36" hidden="true" outlineLevel="4">
      <c r="A1693" s="2" t="s">
        <v>3171</v>
      </c>
      <c r="B1693" s="3" t="s">
        <v>3172</v>
      </c>
      <c r="C1693" s="2"/>
      <c r="D1693" s="2" t="s">
        <v>16</v>
      </c>
      <c r="E1693" s="4">
        <f>450.00*(1-Z1%)</f>
        <v>450</v>
      </c>
      <c r="F1693" s="2">
        <v>1</v>
      </c>
      <c r="G1693" s="2"/>
    </row>
    <row r="1694" spans="1:26" customHeight="1" ht="36" hidden="true" outlineLevel="4">
      <c r="A1694" s="2" t="s">
        <v>3173</v>
      </c>
      <c r="B1694" s="3" t="s">
        <v>3174</v>
      </c>
      <c r="C1694" s="2"/>
      <c r="D1694" s="2" t="s">
        <v>16</v>
      </c>
      <c r="E1694" s="4">
        <f>450.00*(1-Z1%)</f>
        <v>450</v>
      </c>
      <c r="F1694" s="2">
        <v>1</v>
      </c>
      <c r="G1694" s="2"/>
    </row>
    <row r="1695" spans="1:26" customHeight="1" ht="36" hidden="true" outlineLevel="4">
      <c r="A1695" s="2" t="s">
        <v>3175</v>
      </c>
      <c r="B1695" s="3" t="s">
        <v>3176</v>
      </c>
      <c r="C1695" s="2"/>
      <c r="D1695" s="2" t="s">
        <v>16</v>
      </c>
      <c r="E1695" s="4">
        <f>350.00*(1-Z1%)</f>
        <v>350</v>
      </c>
      <c r="F1695" s="2">
        <v>1</v>
      </c>
      <c r="G1695" s="2"/>
    </row>
    <row r="1696" spans="1:26" customHeight="1" ht="36" hidden="true" outlineLevel="4">
      <c r="A1696" s="2" t="s">
        <v>3177</v>
      </c>
      <c r="B1696" s="3" t="s">
        <v>3178</v>
      </c>
      <c r="C1696" s="2"/>
      <c r="D1696" s="2" t="s">
        <v>16</v>
      </c>
      <c r="E1696" s="4">
        <f>450.00*(1-Z1%)</f>
        <v>450</v>
      </c>
      <c r="F1696" s="2">
        <v>1</v>
      </c>
      <c r="G1696" s="2"/>
    </row>
    <row r="1697" spans="1:26" customHeight="1" ht="18" hidden="true" outlineLevel="4">
      <c r="A1697" s="2" t="s">
        <v>3179</v>
      </c>
      <c r="B1697" s="3" t="s">
        <v>3180</v>
      </c>
      <c r="C1697" s="2"/>
      <c r="D1697" s="2" t="s">
        <v>16</v>
      </c>
      <c r="E1697" s="4">
        <f>350.00*(1-Z1%)</f>
        <v>350</v>
      </c>
      <c r="F1697" s="2">
        <v>1</v>
      </c>
      <c r="G1697" s="2"/>
    </row>
    <row r="1698" spans="1:26" customHeight="1" ht="18" hidden="true" outlineLevel="4">
      <c r="A1698" s="2" t="s">
        <v>3181</v>
      </c>
      <c r="B1698" s="3" t="s">
        <v>3182</v>
      </c>
      <c r="C1698" s="2"/>
      <c r="D1698" s="2" t="s">
        <v>16</v>
      </c>
      <c r="E1698" s="4">
        <f>350.00*(1-Z1%)</f>
        <v>350</v>
      </c>
      <c r="F1698" s="2">
        <v>1</v>
      </c>
      <c r="G1698" s="2"/>
    </row>
    <row r="1699" spans="1:26" customHeight="1" ht="35" hidden="true" outlineLevel="4">
      <c r="A1699" s="5" t="s">
        <v>3183</v>
      </c>
      <c r="B1699" s="5"/>
      <c r="C1699" s="5"/>
      <c r="D1699" s="5"/>
      <c r="E1699" s="5"/>
      <c r="F1699" s="5"/>
      <c r="G1699" s="5"/>
    </row>
    <row r="1700" spans="1:26" customHeight="1" ht="54" hidden="true" outlineLevel="4">
      <c r="A1700" s="2" t="s">
        <v>3184</v>
      </c>
      <c r="B1700" s="3" t="s">
        <v>3185</v>
      </c>
      <c r="C1700" s="2"/>
      <c r="D1700" s="2" t="s">
        <v>16</v>
      </c>
      <c r="E1700" s="4">
        <f>590.00*(1-Z1%)</f>
        <v>590</v>
      </c>
      <c r="F1700" s="2">
        <v>1</v>
      </c>
      <c r="G1700" s="2"/>
    </row>
    <row r="1701" spans="1:26" customHeight="1" ht="54" hidden="true" outlineLevel="4">
      <c r="A1701" s="2" t="s">
        <v>3186</v>
      </c>
      <c r="B1701" s="3" t="s">
        <v>3187</v>
      </c>
      <c r="C1701" s="2"/>
      <c r="D1701" s="2" t="s">
        <v>16</v>
      </c>
      <c r="E1701" s="4">
        <f>390.00*(1-Z1%)</f>
        <v>390</v>
      </c>
      <c r="F1701" s="2">
        <v>2</v>
      </c>
      <c r="G1701" s="2"/>
    </row>
    <row r="1702" spans="1:26" customHeight="1" ht="54" hidden="true" outlineLevel="4">
      <c r="A1702" s="2" t="s">
        <v>3188</v>
      </c>
      <c r="B1702" s="3" t="s">
        <v>3189</v>
      </c>
      <c r="C1702" s="2"/>
      <c r="D1702" s="2" t="s">
        <v>16</v>
      </c>
      <c r="E1702" s="4">
        <f>590.00*(1-Z1%)</f>
        <v>590</v>
      </c>
      <c r="F1702" s="2">
        <v>1</v>
      </c>
      <c r="G1702" s="2"/>
    </row>
    <row r="1703" spans="1:26" customHeight="1" ht="36" hidden="true" outlineLevel="4">
      <c r="A1703" s="2" t="s">
        <v>3190</v>
      </c>
      <c r="B1703" s="3" t="s">
        <v>3191</v>
      </c>
      <c r="C1703" s="2"/>
      <c r="D1703" s="2" t="s">
        <v>16</v>
      </c>
      <c r="E1703" s="4">
        <f>350.00*(1-Z1%)</f>
        <v>350</v>
      </c>
      <c r="F1703" s="2">
        <v>1</v>
      </c>
      <c r="G1703" s="2"/>
    </row>
    <row r="1704" spans="1:26" customHeight="1" ht="35" hidden="true" outlineLevel="4">
      <c r="A1704" s="5" t="s">
        <v>3192</v>
      </c>
      <c r="B1704" s="5"/>
      <c r="C1704" s="5"/>
      <c r="D1704" s="5"/>
      <c r="E1704" s="5"/>
      <c r="F1704" s="5"/>
      <c r="G1704" s="5"/>
    </row>
    <row r="1705" spans="1:26" customHeight="1" ht="36" hidden="true" outlineLevel="4">
      <c r="A1705" s="2" t="s">
        <v>3193</v>
      </c>
      <c r="B1705" s="3" t="s">
        <v>3194</v>
      </c>
      <c r="C1705" s="2"/>
      <c r="D1705" s="2" t="s">
        <v>16</v>
      </c>
      <c r="E1705" s="4">
        <f>490.00*(1-Z1%)</f>
        <v>490</v>
      </c>
      <c r="F1705" s="2">
        <v>1</v>
      </c>
      <c r="G1705" s="2"/>
    </row>
    <row r="1706" spans="1:26" customHeight="1" ht="36" hidden="true" outlineLevel="4">
      <c r="A1706" s="2" t="s">
        <v>3195</v>
      </c>
      <c r="B1706" s="3" t="s">
        <v>3196</v>
      </c>
      <c r="C1706" s="2"/>
      <c r="D1706" s="2" t="s">
        <v>16</v>
      </c>
      <c r="E1706" s="4">
        <f>390.00*(1-Z1%)</f>
        <v>390</v>
      </c>
      <c r="F1706" s="2">
        <v>1</v>
      </c>
      <c r="G1706" s="2"/>
    </row>
    <row r="1707" spans="1:26" customHeight="1" ht="18" hidden="true" outlineLevel="4">
      <c r="A1707" s="2" t="s">
        <v>3197</v>
      </c>
      <c r="B1707" s="3" t="s">
        <v>3198</v>
      </c>
      <c r="C1707" s="2"/>
      <c r="D1707" s="2" t="s">
        <v>16</v>
      </c>
      <c r="E1707" s="4">
        <f>350.00*(1-Z1%)</f>
        <v>350</v>
      </c>
      <c r="F1707" s="2">
        <v>1</v>
      </c>
      <c r="G1707" s="2"/>
    </row>
    <row r="1708" spans="1:26" customHeight="1" ht="36" hidden="true" outlineLevel="4">
      <c r="A1708" s="2" t="s">
        <v>3199</v>
      </c>
      <c r="B1708" s="3" t="s">
        <v>3200</v>
      </c>
      <c r="C1708" s="2"/>
      <c r="D1708" s="2" t="s">
        <v>16</v>
      </c>
      <c r="E1708" s="4">
        <f>450.00*(1-Z1%)</f>
        <v>450</v>
      </c>
      <c r="F1708" s="2">
        <v>2</v>
      </c>
      <c r="G1708" s="2"/>
    </row>
    <row r="1709" spans="1:26" customHeight="1" ht="36" hidden="true" outlineLevel="4">
      <c r="A1709" s="2" t="s">
        <v>3201</v>
      </c>
      <c r="B1709" s="3" t="s">
        <v>3202</v>
      </c>
      <c r="C1709" s="2"/>
      <c r="D1709" s="2" t="s">
        <v>16</v>
      </c>
      <c r="E1709" s="4">
        <f>390.00*(1-Z1%)</f>
        <v>390</v>
      </c>
      <c r="F1709" s="2">
        <v>1</v>
      </c>
      <c r="G1709" s="2"/>
    </row>
    <row r="1710" spans="1:26" customHeight="1" ht="36" hidden="true" outlineLevel="4">
      <c r="A1710" s="2" t="s">
        <v>3203</v>
      </c>
      <c r="B1710" s="3" t="s">
        <v>3204</v>
      </c>
      <c r="C1710" s="2"/>
      <c r="D1710" s="2" t="s">
        <v>16</v>
      </c>
      <c r="E1710" s="4">
        <f>450.00*(1-Z1%)</f>
        <v>450</v>
      </c>
      <c r="F1710" s="2">
        <v>1</v>
      </c>
      <c r="G1710" s="2"/>
    </row>
    <row r="1711" spans="1:26" customHeight="1" ht="36" hidden="true" outlineLevel="4">
      <c r="A1711" s="2" t="s">
        <v>3205</v>
      </c>
      <c r="B1711" s="3" t="s">
        <v>3206</v>
      </c>
      <c r="C1711" s="2"/>
      <c r="D1711" s="2" t="s">
        <v>16</v>
      </c>
      <c r="E1711" s="4">
        <f>390.00*(1-Z1%)</f>
        <v>390</v>
      </c>
      <c r="F1711" s="2">
        <v>1</v>
      </c>
      <c r="G1711" s="2"/>
    </row>
    <row r="1712" spans="1:26" customHeight="1" ht="36" hidden="true" outlineLevel="4">
      <c r="A1712" s="2" t="s">
        <v>3207</v>
      </c>
      <c r="B1712" s="3" t="s">
        <v>3208</v>
      </c>
      <c r="C1712" s="2"/>
      <c r="D1712" s="2" t="s">
        <v>16</v>
      </c>
      <c r="E1712" s="4">
        <f>450.00*(1-Z1%)</f>
        <v>450</v>
      </c>
      <c r="F1712" s="2">
        <v>1</v>
      </c>
      <c r="G1712" s="2"/>
    </row>
    <row r="1713" spans="1:26" customHeight="1" ht="36" hidden="true" outlineLevel="4">
      <c r="A1713" s="2" t="s">
        <v>3209</v>
      </c>
      <c r="B1713" s="3" t="s">
        <v>3210</v>
      </c>
      <c r="C1713" s="2"/>
      <c r="D1713" s="2" t="s">
        <v>16</v>
      </c>
      <c r="E1713" s="4">
        <f>390.00*(1-Z1%)</f>
        <v>390</v>
      </c>
      <c r="F1713" s="2">
        <v>1</v>
      </c>
      <c r="G1713" s="2"/>
    </row>
    <row r="1714" spans="1:26" customHeight="1" ht="36" hidden="true" outlineLevel="4">
      <c r="A1714" s="2" t="s">
        <v>3211</v>
      </c>
      <c r="B1714" s="3" t="s">
        <v>3212</v>
      </c>
      <c r="C1714" s="2"/>
      <c r="D1714" s="2" t="s">
        <v>16</v>
      </c>
      <c r="E1714" s="4">
        <f>350.00*(1-Z1%)</f>
        <v>350</v>
      </c>
      <c r="F1714" s="2">
        <v>1</v>
      </c>
      <c r="G1714" s="2"/>
    </row>
    <row r="1715" spans="1:26" customHeight="1" ht="35" hidden="true" outlineLevel="4">
      <c r="A1715" s="5" t="s">
        <v>3213</v>
      </c>
      <c r="B1715" s="5"/>
      <c r="C1715" s="5"/>
      <c r="D1715" s="5"/>
      <c r="E1715" s="5"/>
      <c r="F1715" s="5"/>
      <c r="G1715" s="5"/>
    </row>
    <row r="1716" spans="1:26" customHeight="1" ht="18" hidden="true" outlineLevel="4">
      <c r="A1716" s="2" t="s">
        <v>3214</v>
      </c>
      <c r="B1716" s="3" t="s">
        <v>3215</v>
      </c>
      <c r="C1716" s="2"/>
      <c r="D1716" s="2" t="s">
        <v>16</v>
      </c>
      <c r="E1716" s="4">
        <f>350.00*(1-Z1%)</f>
        <v>350</v>
      </c>
      <c r="F1716" s="2">
        <v>1</v>
      </c>
      <c r="G1716" s="2"/>
    </row>
    <row r="1717" spans="1:26" customHeight="1" ht="36" hidden="true" outlineLevel="4">
      <c r="A1717" s="2" t="s">
        <v>3216</v>
      </c>
      <c r="B1717" s="3" t="s">
        <v>3217</v>
      </c>
      <c r="C1717" s="2"/>
      <c r="D1717" s="2" t="s">
        <v>16</v>
      </c>
      <c r="E1717" s="4">
        <f>450.00*(1-Z1%)</f>
        <v>450</v>
      </c>
      <c r="F1717" s="2">
        <v>1</v>
      </c>
      <c r="G1717" s="2"/>
    </row>
    <row r="1718" spans="1:26" customHeight="1" ht="36" hidden="true" outlineLevel="4">
      <c r="A1718" s="2" t="s">
        <v>3218</v>
      </c>
      <c r="B1718" s="3" t="s">
        <v>3219</v>
      </c>
      <c r="C1718" s="2"/>
      <c r="D1718" s="2" t="s">
        <v>16</v>
      </c>
      <c r="E1718" s="4">
        <f>350.00*(1-Z1%)</f>
        <v>350</v>
      </c>
      <c r="F1718" s="2">
        <v>1</v>
      </c>
      <c r="G1718" s="2"/>
    </row>
    <row r="1719" spans="1:26" customHeight="1" ht="36" hidden="true" outlineLevel="4">
      <c r="A1719" s="2" t="s">
        <v>3220</v>
      </c>
      <c r="B1719" s="3" t="s">
        <v>3221</v>
      </c>
      <c r="C1719" s="2"/>
      <c r="D1719" s="2" t="s">
        <v>16</v>
      </c>
      <c r="E1719" s="4">
        <f>450.00*(1-Z1%)</f>
        <v>450</v>
      </c>
      <c r="F1719" s="2">
        <v>1</v>
      </c>
      <c r="G1719" s="2"/>
    </row>
    <row r="1720" spans="1:26" customHeight="1" ht="36" hidden="true" outlineLevel="4">
      <c r="A1720" s="2" t="s">
        <v>3222</v>
      </c>
      <c r="B1720" s="3" t="s">
        <v>3223</v>
      </c>
      <c r="C1720" s="2"/>
      <c r="D1720" s="2" t="s">
        <v>16</v>
      </c>
      <c r="E1720" s="4">
        <f>490.00*(1-Z1%)</f>
        <v>490</v>
      </c>
      <c r="F1720" s="2">
        <v>1</v>
      </c>
      <c r="G1720" s="2"/>
    </row>
    <row r="1721" spans="1:26" customHeight="1" ht="18" hidden="true" outlineLevel="4">
      <c r="A1721" s="2" t="s">
        <v>3224</v>
      </c>
      <c r="B1721" s="3" t="s">
        <v>3225</v>
      </c>
      <c r="C1721" s="2"/>
      <c r="D1721" s="2" t="s">
        <v>16</v>
      </c>
      <c r="E1721" s="4">
        <f>450.00*(1-Z1%)</f>
        <v>450</v>
      </c>
      <c r="F1721" s="2">
        <v>1</v>
      </c>
      <c r="G1721" s="2"/>
    </row>
    <row r="1722" spans="1:26" customHeight="1" ht="18" hidden="true" outlineLevel="4">
      <c r="A1722" s="2" t="s">
        <v>3226</v>
      </c>
      <c r="B1722" s="3" t="s">
        <v>3227</v>
      </c>
      <c r="C1722" s="2"/>
      <c r="D1722" s="2" t="s">
        <v>16</v>
      </c>
      <c r="E1722" s="4">
        <f>450.00*(1-Z1%)</f>
        <v>450</v>
      </c>
      <c r="F1722" s="2">
        <v>1</v>
      </c>
      <c r="G1722" s="2"/>
    </row>
    <row r="1723" spans="1:26" customHeight="1" ht="36" hidden="true" outlineLevel="4">
      <c r="A1723" s="2" t="s">
        <v>3228</v>
      </c>
      <c r="B1723" s="3" t="s">
        <v>3229</v>
      </c>
      <c r="C1723" s="2"/>
      <c r="D1723" s="2" t="s">
        <v>16</v>
      </c>
      <c r="E1723" s="4">
        <f>350.00*(1-Z1%)</f>
        <v>350</v>
      </c>
      <c r="F1723" s="2">
        <v>1</v>
      </c>
      <c r="G1723" s="2"/>
    </row>
    <row r="1724" spans="1:26" customHeight="1" ht="35" hidden="true" outlineLevel="4">
      <c r="A1724" s="5" t="s">
        <v>3230</v>
      </c>
      <c r="B1724" s="5"/>
      <c r="C1724" s="5"/>
      <c r="D1724" s="5"/>
      <c r="E1724" s="5"/>
      <c r="F1724" s="5"/>
      <c r="G1724" s="5"/>
    </row>
    <row r="1725" spans="1:26" customHeight="1" ht="36" hidden="true" outlineLevel="4">
      <c r="A1725" s="2" t="s">
        <v>3231</v>
      </c>
      <c r="B1725" s="3" t="s">
        <v>3232</v>
      </c>
      <c r="C1725" s="2"/>
      <c r="D1725" s="2" t="s">
        <v>16</v>
      </c>
      <c r="E1725" s="4">
        <f>590.00*(1-Z1%)</f>
        <v>590</v>
      </c>
      <c r="F1725" s="2">
        <v>1</v>
      </c>
      <c r="G1725" s="2"/>
    </row>
    <row r="1726" spans="1:26" customHeight="1" ht="35" hidden="true" outlineLevel="4">
      <c r="A1726" s="5" t="s">
        <v>3233</v>
      </c>
      <c r="B1726" s="5"/>
      <c r="C1726" s="5"/>
      <c r="D1726" s="5"/>
      <c r="E1726" s="5"/>
      <c r="F1726" s="5"/>
      <c r="G1726" s="5"/>
    </row>
    <row r="1727" spans="1:26" customHeight="1" ht="36" hidden="true" outlineLevel="4">
      <c r="A1727" s="2" t="s">
        <v>3234</v>
      </c>
      <c r="B1727" s="3" t="s">
        <v>3235</v>
      </c>
      <c r="C1727" s="2"/>
      <c r="D1727" s="2" t="s">
        <v>16</v>
      </c>
      <c r="E1727" s="4">
        <f>450.00*(1-Z1%)</f>
        <v>450</v>
      </c>
      <c r="F1727" s="2">
        <v>1</v>
      </c>
      <c r="G1727" s="2"/>
    </row>
    <row r="1728" spans="1:26" customHeight="1" ht="35" hidden="true" outlineLevel="4">
      <c r="A1728" s="5" t="s">
        <v>3236</v>
      </c>
      <c r="B1728" s="5"/>
      <c r="C1728" s="5"/>
      <c r="D1728" s="5"/>
      <c r="E1728" s="5"/>
      <c r="F1728" s="5"/>
      <c r="G1728" s="5"/>
    </row>
    <row r="1729" spans="1:26" customHeight="1" ht="18" hidden="true" outlineLevel="4">
      <c r="A1729" s="2" t="s">
        <v>3237</v>
      </c>
      <c r="B1729" s="3" t="s">
        <v>3238</v>
      </c>
      <c r="C1729" s="2"/>
      <c r="D1729" s="2" t="s">
        <v>16</v>
      </c>
      <c r="E1729" s="4">
        <f>450.00*(1-Z1%)</f>
        <v>450</v>
      </c>
      <c r="F1729" s="2">
        <v>1</v>
      </c>
      <c r="G1729" s="2"/>
    </row>
    <row r="1730" spans="1:26" customHeight="1" ht="18" hidden="true" outlineLevel="4">
      <c r="A1730" s="2" t="s">
        <v>3239</v>
      </c>
      <c r="B1730" s="3" t="s">
        <v>3240</v>
      </c>
      <c r="C1730" s="2"/>
      <c r="D1730" s="2" t="s">
        <v>16</v>
      </c>
      <c r="E1730" s="4">
        <f>390.00*(1-Z1%)</f>
        <v>390</v>
      </c>
      <c r="F1730" s="2">
        <v>2</v>
      </c>
      <c r="G1730" s="2"/>
    </row>
    <row r="1731" spans="1:26" customHeight="1" ht="18" hidden="true" outlineLevel="4">
      <c r="A1731" s="2" t="s">
        <v>3241</v>
      </c>
      <c r="B1731" s="3" t="s">
        <v>3242</v>
      </c>
      <c r="C1731" s="2"/>
      <c r="D1731" s="2" t="s">
        <v>16</v>
      </c>
      <c r="E1731" s="4">
        <f>390.00*(1-Z1%)</f>
        <v>390</v>
      </c>
      <c r="F1731" s="2">
        <v>1</v>
      </c>
      <c r="G1731" s="2"/>
    </row>
    <row r="1732" spans="1:26" customHeight="1" ht="18" hidden="true" outlineLevel="4">
      <c r="A1732" s="2" t="s">
        <v>3243</v>
      </c>
      <c r="B1732" s="3" t="s">
        <v>3244</v>
      </c>
      <c r="C1732" s="2"/>
      <c r="D1732" s="2" t="s">
        <v>16</v>
      </c>
      <c r="E1732" s="4">
        <f>350.00*(1-Z1%)</f>
        <v>350</v>
      </c>
      <c r="F1732" s="2">
        <v>1</v>
      </c>
      <c r="G1732" s="2"/>
    </row>
    <row r="1733" spans="1:26" customHeight="1" ht="35" hidden="true" outlineLevel="4">
      <c r="A1733" s="5" t="s">
        <v>3245</v>
      </c>
      <c r="B1733" s="5"/>
      <c r="C1733" s="5"/>
      <c r="D1733" s="5"/>
      <c r="E1733" s="5"/>
      <c r="F1733" s="5"/>
      <c r="G1733" s="5"/>
    </row>
    <row r="1734" spans="1:26" customHeight="1" ht="54" hidden="true" outlineLevel="4">
      <c r="A1734" s="2" t="s">
        <v>3246</v>
      </c>
      <c r="B1734" s="3" t="s">
        <v>3247</v>
      </c>
      <c r="C1734" s="2"/>
      <c r="D1734" s="2" t="s">
        <v>16</v>
      </c>
      <c r="E1734" s="4">
        <f>490.00*(1-Z1%)</f>
        <v>490</v>
      </c>
      <c r="F1734" s="2">
        <v>1</v>
      </c>
      <c r="G1734" s="2"/>
    </row>
    <row r="1735" spans="1:26" customHeight="1" ht="18" hidden="true" outlineLevel="4">
      <c r="A1735" s="2" t="s">
        <v>3248</v>
      </c>
      <c r="B1735" s="3" t="s">
        <v>3249</v>
      </c>
      <c r="C1735" s="2"/>
      <c r="D1735" s="2" t="s">
        <v>16</v>
      </c>
      <c r="E1735" s="4">
        <f>350.00*(1-Z1%)</f>
        <v>350</v>
      </c>
      <c r="F1735" s="2">
        <v>1</v>
      </c>
      <c r="G1735" s="2"/>
    </row>
    <row r="1736" spans="1:26" customHeight="1" ht="36" hidden="true" outlineLevel="4">
      <c r="A1736" s="2" t="s">
        <v>3250</v>
      </c>
      <c r="B1736" s="3" t="s">
        <v>3251</v>
      </c>
      <c r="C1736" s="2"/>
      <c r="D1736" s="2" t="s">
        <v>16</v>
      </c>
      <c r="E1736" s="4">
        <f>490.00*(1-Z1%)</f>
        <v>490</v>
      </c>
      <c r="F1736" s="2">
        <v>1</v>
      </c>
      <c r="G1736" s="2"/>
    </row>
    <row r="1737" spans="1:26" customHeight="1" ht="35" hidden="true" outlineLevel="3">
      <c r="A1737" s="5" t="s">
        <v>3252</v>
      </c>
      <c r="B1737" s="5"/>
      <c r="C1737" s="5"/>
      <c r="D1737" s="5"/>
      <c r="E1737" s="5"/>
      <c r="F1737" s="5"/>
      <c r="G1737" s="5"/>
    </row>
    <row r="1738" spans="1:26" customHeight="1" ht="18" hidden="true" outlineLevel="3">
      <c r="A1738" s="2" t="s">
        <v>3253</v>
      </c>
      <c r="B1738" s="3" t="s">
        <v>3254</v>
      </c>
      <c r="C1738" s="2"/>
      <c r="D1738" s="2" t="s">
        <v>16</v>
      </c>
      <c r="E1738" s="4">
        <f>250.00*(1-Z1%)</f>
        <v>250</v>
      </c>
      <c r="F1738" s="2">
        <v>1</v>
      </c>
      <c r="G1738" s="2"/>
    </row>
    <row r="1739" spans="1:26" customHeight="1" ht="35" hidden="true" outlineLevel="3">
      <c r="A1739" s="5" t="s">
        <v>3255</v>
      </c>
      <c r="B1739" s="5"/>
      <c r="C1739" s="5"/>
      <c r="D1739" s="5"/>
      <c r="E1739" s="5"/>
      <c r="F1739" s="5"/>
      <c r="G1739" s="5"/>
    </row>
    <row r="1740" spans="1:26" customHeight="1" ht="18" hidden="true" outlineLevel="3">
      <c r="A1740" s="2" t="s">
        <v>3256</v>
      </c>
      <c r="B1740" s="3" t="s">
        <v>3257</v>
      </c>
      <c r="C1740" s="2"/>
      <c r="D1740" s="2" t="s">
        <v>16</v>
      </c>
      <c r="E1740" s="4">
        <f>350.00*(1-Z1%)</f>
        <v>350</v>
      </c>
      <c r="F1740" s="2">
        <v>1</v>
      </c>
      <c r="G1740" s="2"/>
    </row>
    <row r="1741" spans="1:26" customHeight="1" ht="18" hidden="true" outlineLevel="3">
      <c r="A1741" s="2" t="s">
        <v>3258</v>
      </c>
      <c r="B1741" s="3" t="s">
        <v>3259</v>
      </c>
      <c r="C1741" s="2"/>
      <c r="D1741" s="2" t="s">
        <v>16</v>
      </c>
      <c r="E1741" s="4">
        <f>350.00*(1-Z1%)</f>
        <v>350</v>
      </c>
      <c r="F1741" s="2">
        <v>1</v>
      </c>
      <c r="G1741" s="2"/>
    </row>
    <row r="1742" spans="1:26" customHeight="1" ht="18" hidden="true" outlineLevel="3">
      <c r="A1742" s="2" t="s">
        <v>3260</v>
      </c>
      <c r="B1742" s="3" t="s">
        <v>3261</v>
      </c>
      <c r="C1742" s="2"/>
      <c r="D1742" s="2" t="s">
        <v>16</v>
      </c>
      <c r="E1742" s="4">
        <f>350.00*(1-Z1%)</f>
        <v>350</v>
      </c>
      <c r="F1742" s="2">
        <v>1</v>
      </c>
      <c r="G1742" s="2"/>
    </row>
    <row r="1743" spans="1:26" customHeight="1" ht="18" hidden="true" outlineLevel="3">
      <c r="A1743" s="2" t="s">
        <v>3262</v>
      </c>
      <c r="B1743" s="3" t="s">
        <v>3263</v>
      </c>
      <c r="C1743" s="2"/>
      <c r="D1743" s="2" t="s">
        <v>16</v>
      </c>
      <c r="E1743" s="4">
        <f>350.00*(1-Z1%)</f>
        <v>350</v>
      </c>
      <c r="F1743" s="2">
        <v>1</v>
      </c>
      <c r="G1743" s="2"/>
    </row>
    <row r="1744" spans="1:26" customHeight="1" ht="18" hidden="true" outlineLevel="3">
      <c r="A1744" s="2" t="s">
        <v>3264</v>
      </c>
      <c r="B1744" s="3" t="s">
        <v>3265</v>
      </c>
      <c r="C1744" s="2"/>
      <c r="D1744" s="2" t="s">
        <v>16</v>
      </c>
      <c r="E1744" s="4">
        <f>350.00*(1-Z1%)</f>
        <v>350</v>
      </c>
      <c r="F1744" s="2">
        <v>1</v>
      </c>
      <c r="G1744" s="2"/>
    </row>
    <row r="1745" spans="1:26" customHeight="1" ht="18" hidden="true" outlineLevel="3">
      <c r="A1745" s="2" t="s">
        <v>3266</v>
      </c>
      <c r="B1745" s="3" t="s">
        <v>3267</v>
      </c>
      <c r="C1745" s="2"/>
      <c r="D1745" s="2" t="s">
        <v>16</v>
      </c>
      <c r="E1745" s="4">
        <f>350.00*(1-Z1%)</f>
        <v>350</v>
      </c>
      <c r="F1745" s="2">
        <v>1</v>
      </c>
      <c r="G1745" s="2"/>
    </row>
    <row r="1746" spans="1:26" customHeight="1" ht="18" hidden="true" outlineLevel="3">
      <c r="A1746" s="2" t="s">
        <v>3268</v>
      </c>
      <c r="B1746" s="3" t="s">
        <v>3269</v>
      </c>
      <c r="C1746" s="2"/>
      <c r="D1746" s="2" t="s">
        <v>16</v>
      </c>
      <c r="E1746" s="4">
        <f>350.00*(1-Z1%)</f>
        <v>350</v>
      </c>
      <c r="F1746" s="2">
        <v>1</v>
      </c>
      <c r="G1746" s="2"/>
    </row>
    <row r="1747" spans="1:26" customHeight="1" ht="18" hidden="true" outlineLevel="3">
      <c r="A1747" s="2" t="s">
        <v>3270</v>
      </c>
      <c r="B1747" s="3" t="s">
        <v>3271</v>
      </c>
      <c r="C1747" s="2"/>
      <c r="D1747" s="2" t="s">
        <v>16</v>
      </c>
      <c r="E1747" s="4">
        <f>350.00*(1-Z1%)</f>
        <v>350</v>
      </c>
      <c r="F1747" s="2">
        <v>1</v>
      </c>
      <c r="G1747" s="2"/>
    </row>
    <row r="1748" spans="1:26" customHeight="1" ht="18" hidden="true" outlineLevel="3">
      <c r="A1748" s="2" t="s">
        <v>3272</v>
      </c>
      <c r="B1748" s="3" t="s">
        <v>3273</v>
      </c>
      <c r="C1748" s="2"/>
      <c r="D1748" s="2" t="s">
        <v>16</v>
      </c>
      <c r="E1748" s="4">
        <f>350.00*(1-Z1%)</f>
        <v>350</v>
      </c>
      <c r="F1748" s="2">
        <v>1</v>
      </c>
      <c r="G1748" s="2"/>
    </row>
    <row r="1749" spans="1:26" customHeight="1" ht="18" hidden="true" outlineLevel="3">
      <c r="A1749" s="2" t="s">
        <v>3274</v>
      </c>
      <c r="B1749" s="3" t="s">
        <v>3275</v>
      </c>
      <c r="C1749" s="2"/>
      <c r="D1749" s="2" t="s">
        <v>16</v>
      </c>
      <c r="E1749" s="4">
        <f>350.00*(1-Z1%)</f>
        <v>350</v>
      </c>
      <c r="F1749" s="2">
        <v>1</v>
      </c>
      <c r="G1749" s="2"/>
    </row>
    <row r="1750" spans="1:26" customHeight="1" ht="35" hidden="true" outlineLevel="2">
      <c r="A1750" s="5" t="s">
        <v>3276</v>
      </c>
      <c r="B1750" s="5"/>
      <c r="C1750" s="5"/>
      <c r="D1750" s="5"/>
      <c r="E1750" s="5"/>
      <c r="F1750" s="5"/>
      <c r="G1750" s="5"/>
    </row>
    <row r="1751" spans="1:26" customHeight="1" ht="36" hidden="true" outlineLevel="2">
      <c r="A1751" s="2" t="s">
        <v>3277</v>
      </c>
      <c r="B1751" s="3" t="s">
        <v>3278</v>
      </c>
      <c r="C1751" s="2"/>
      <c r="D1751" s="2" t="s">
        <v>16</v>
      </c>
      <c r="E1751" s="4">
        <f>1650.00*(1-Z1%)</f>
        <v>1650</v>
      </c>
      <c r="F1751" s="2">
        <v>1</v>
      </c>
      <c r="G1751" s="2"/>
    </row>
    <row r="1752" spans="1:26" customHeight="1" ht="18" hidden="true" outlineLevel="2">
      <c r="A1752" s="2" t="s">
        <v>3279</v>
      </c>
      <c r="B1752" s="3" t="s">
        <v>3280</v>
      </c>
      <c r="C1752" s="2"/>
      <c r="D1752" s="2" t="s">
        <v>16</v>
      </c>
      <c r="E1752" s="4">
        <f>1100.00*(1-Z1%)</f>
        <v>1100</v>
      </c>
      <c r="F1752" s="2">
        <v>1</v>
      </c>
      <c r="G1752" s="2"/>
    </row>
    <row r="1753" spans="1:26" customHeight="1" ht="54" hidden="true" outlineLevel="2">
      <c r="A1753" s="2" t="s">
        <v>3281</v>
      </c>
      <c r="B1753" s="3" t="s">
        <v>3282</v>
      </c>
      <c r="C1753" s="2"/>
      <c r="D1753" s="2" t="s">
        <v>16</v>
      </c>
      <c r="E1753" s="4">
        <f>1750.00*(1-Z1%)</f>
        <v>1750</v>
      </c>
      <c r="F1753" s="2">
        <v>1</v>
      </c>
      <c r="G1753" s="2"/>
    </row>
    <row r="1754" spans="1:26" customHeight="1" ht="36" hidden="true" outlineLevel="2">
      <c r="A1754" s="2" t="s">
        <v>3283</v>
      </c>
      <c r="B1754" s="3" t="s">
        <v>3284</v>
      </c>
      <c r="C1754" s="2"/>
      <c r="D1754" s="2" t="s">
        <v>16</v>
      </c>
      <c r="E1754" s="4">
        <f>1490.00*(1-Z1%)</f>
        <v>1490</v>
      </c>
      <c r="F1754" s="2">
        <v>1</v>
      </c>
      <c r="G1754" s="2"/>
    </row>
    <row r="1755" spans="1:26" customHeight="1" ht="54" hidden="true" outlineLevel="2">
      <c r="A1755" s="2" t="s">
        <v>3285</v>
      </c>
      <c r="B1755" s="3" t="s">
        <v>3286</v>
      </c>
      <c r="C1755" s="2"/>
      <c r="D1755" s="2" t="s">
        <v>16</v>
      </c>
      <c r="E1755" s="4">
        <f>1590.00*(1-Z1%)</f>
        <v>1590</v>
      </c>
      <c r="F1755" s="2">
        <v>1</v>
      </c>
      <c r="G1755" s="2"/>
    </row>
    <row r="1756" spans="1:26" customHeight="1" ht="36" hidden="true" outlineLevel="2">
      <c r="A1756" s="2" t="s">
        <v>3287</v>
      </c>
      <c r="B1756" s="3" t="s">
        <v>3288</v>
      </c>
      <c r="C1756" s="2"/>
      <c r="D1756" s="2" t="s">
        <v>16</v>
      </c>
      <c r="E1756" s="4">
        <f>1390.00*(1-Z1%)</f>
        <v>1390</v>
      </c>
      <c r="F1756" s="2">
        <v>1</v>
      </c>
      <c r="G1756" s="2"/>
    </row>
    <row r="1757" spans="1:26" customHeight="1" ht="36" hidden="true" outlineLevel="2">
      <c r="A1757" s="2" t="s">
        <v>3289</v>
      </c>
      <c r="B1757" s="3" t="s">
        <v>3290</v>
      </c>
      <c r="C1757" s="2"/>
      <c r="D1757" s="2" t="s">
        <v>16</v>
      </c>
      <c r="E1757" s="4">
        <f>1150.00*(1-Z1%)</f>
        <v>1150</v>
      </c>
      <c r="F1757" s="2">
        <v>1</v>
      </c>
      <c r="G1757" s="2"/>
    </row>
    <row r="1758" spans="1:26" customHeight="1" ht="18" hidden="true" outlineLevel="2">
      <c r="A1758" s="2" t="s">
        <v>3291</v>
      </c>
      <c r="B1758" s="3" t="s">
        <v>3292</v>
      </c>
      <c r="C1758" s="2"/>
      <c r="D1758" s="2" t="s">
        <v>16</v>
      </c>
      <c r="E1758" s="4">
        <f>1150.00*(1-Z1%)</f>
        <v>1150</v>
      </c>
      <c r="F1758" s="2">
        <v>1</v>
      </c>
      <c r="G1758" s="2"/>
    </row>
    <row r="1759" spans="1:26" customHeight="1" ht="36" hidden="true" outlineLevel="2">
      <c r="A1759" s="2" t="s">
        <v>3293</v>
      </c>
      <c r="B1759" s="3" t="s">
        <v>3294</v>
      </c>
      <c r="C1759" s="2"/>
      <c r="D1759" s="2" t="s">
        <v>16</v>
      </c>
      <c r="E1759" s="4">
        <f>1100.00*(1-Z1%)</f>
        <v>1100</v>
      </c>
      <c r="F1759" s="2">
        <v>1</v>
      </c>
      <c r="G1759" s="2"/>
    </row>
    <row r="1760" spans="1:26" customHeight="1" ht="35" hidden="true" outlineLevel="2">
      <c r="A1760" s="5" t="s">
        <v>3295</v>
      </c>
      <c r="B1760" s="5"/>
      <c r="C1760" s="5"/>
      <c r="D1760" s="5"/>
      <c r="E1760" s="5"/>
      <c r="F1760" s="5"/>
      <c r="G1760" s="5"/>
    </row>
    <row r="1761" spans="1:26" customHeight="1" ht="35" hidden="true" outlineLevel="3">
      <c r="A1761" s="5" t="s">
        <v>3296</v>
      </c>
      <c r="B1761" s="5"/>
      <c r="C1761" s="5"/>
      <c r="D1761" s="5"/>
      <c r="E1761" s="5"/>
      <c r="F1761" s="5"/>
      <c r="G1761" s="5"/>
    </row>
    <row r="1762" spans="1:26" customHeight="1" ht="35" hidden="true" outlineLevel="4">
      <c r="A1762" s="5" t="s">
        <v>3297</v>
      </c>
      <c r="B1762" s="5"/>
      <c r="C1762" s="5"/>
      <c r="D1762" s="5"/>
      <c r="E1762" s="5"/>
      <c r="F1762" s="5"/>
      <c r="G1762" s="5"/>
    </row>
    <row r="1763" spans="1:26" customHeight="1" ht="18" hidden="true" outlineLevel="4">
      <c r="A1763" s="2" t="s">
        <v>3298</v>
      </c>
      <c r="B1763" s="3" t="s">
        <v>3299</v>
      </c>
      <c r="C1763" s="2"/>
      <c r="D1763" s="2" t="s">
        <v>16</v>
      </c>
      <c r="E1763" s="4">
        <f>1290.00*(1-Z1%)</f>
        <v>1290</v>
      </c>
      <c r="F1763" s="2">
        <v>1</v>
      </c>
      <c r="G1763" s="2"/>
    </row>
    <row r="1764" spans="1:26" customHeight="1" ht="18" hidden="true" outlineLevel="4">
      <c r="A1764" s="2" t="s">
        <v>3300</v>
      </c>
      <c r="B1764" s="3" t="s">
        <v>3301</v>
      </c>
      <c r="C1764" s="2"/>
      <c r="D1764" s="2" t="s">
        <v>16</v>
      </c>
      <c r="E1764" s="4">
        <f>890.00*(1-Z1%)</f>
        <v>890</v>
      </c>
      <c r="F1764" s="2">
        <v>2</v>
      </c>
      <c r="G1764" s="2"/>
    </row>
    <row r="1765" spans="1:26" customHeight="1" ht="18" hidden="true" outlineLevel="4">
      <c r="A1765" s="2" t="s">
        <v>3302</v>
      </c>
      <c r="B1765" s="3" t="s">
        <v>3303</v>
      </c>
      <c r="C1765" s="2"/>
      <c r="D1765" s="2" t="s">
        <v>16</v>
      </c>
      <c r="E1765" s="4">
        <f>1750.00*(1-Z1%)</f>
        <v>1750</v>
      </c>
      <c r="F1765" s="2">
        <v>1</v>
      </c>
      <c r="G1765" s="2"/>
    </row>
    <row r="1766" spans="1:26" customHeight="1" ht="18" hidden="true" outlineLevel="4">
      <c r="A1766" s="2" t="s">
        <v>3304</v>
      </c>
      <c r="B1766" s="3" t="s">
        <v>3305</v>
      </c>
      <c r="C1766" s="2"/>
      <c r="D1766" s="2" t="s">
        <v>16</v>
      </c>
      <c r="E1766" s="4">
        <f>1290.00*(1-Z1%)</f>
        <v>1290</v>
      </c>
      <c r="F1766" s="2">
        <v>1</v>
      </c>
      <c r="G1766" s="2"/>
    </row>
    <row r="1767" spans="1:26" customHeight="1" ht="18" hidden="true" outlineLevel="4">
      <c r="A1767" s="2" t="s">
        <v>3306</v>
      </c>
      <c r="B1767" s="3" t="s">
        <v>3307</v>
      </c>
      <c r="C1767" s="2"/>
      <c r="D1767" s="2" t="s">
        <v>16</v>
      </c>
      <c r="E1767" s="4">
        <f>1490.00*(1-Z1%)</f>
        <v>1490</v>
      </c>
      <c r="F1767" s="2">
        <v>1</v>
      </c>
      <c r="G1767" s="2"/>
    </row>
    <row r="1768" spans="1:26" customHeight="1" ht="18" hidden="true" outlineLevel="4">
      <c r="A1768" s="2" t="s">
        <v>3308</v>
      </c>
      <c r="B1768" s="3" t="s">
        <v>3309</v>
      </c>
      <c r="C1768" s="2"/>
      <c r="D1768" s="2" t="s">
        <v>16</v>
      </c>
      <c r="E1768" s="4">
        <f>1490.00*(1-Z1%)</f>
        <v>1490</v>
      </c>
      <c r="F1768" s="2">
        <v>1</v>
      </c>
      <c r="G1768" s="2"/>
    </row>
    <row r="1769" spans="1:26" customHeight="1" ht="35" hidden="true" outlineLevel="2">
      <c r="A1769" s="5" t="s">
        <v>3310</v>
      </c>
      <c r="B1769" s="5"/>
      <c r="C1769" s="5"/>
      <c r="D1769" s="5"/>
      <c r="E1769" s="5"/>
      <c r="F1769" s="5"/>
      <c r="G1769" s="5"/>
    </row>
    <row r="1770" spans="1:26" customHeight="1" ht="35" hidden="true" outlineLevel="3">
      <c r="A1770" s="5" t="s">
        <v>3311</v>
      </c>
      <c r="B1770" s="5"/>
      <c r="C1770" s="5"/>
      <c r="D1770" s="5"/>
      <c r="E1770" s="5"/>
      <c r="F1770" s="5"/>
      <c r="G1770" s="5"/>
    </row>
    <row r="1771" spans="1:26" customHeight="1" ht="36" hidden="true" outlineLevel="3">
      <c r="A1771" s="2" t="s">
        <v>3312</v>
      </c>
      <c r="B1771" s="3" t="s">
        <v>3313</v>
      </c>
      <c r="C1771" s="2"/>
      <c r="D1771" s="2" t="s">
        <v>16</v>
      </c>
      <c r="E1771" s="4">
        <f>2100.00*(1-Z1%)</f>
        <v>2100</v>
      </c>
      <c r="F1771" s="2">
        <v>1</v>
      </c>
      <c r="G1771" s="2"/>
    </row>
    <row r="1772" spans="1:26" customHeight="1" ht="36" hidden="true" outlineLevel="3">
      <c r="A1772" s="2" t="s">
        <v>3314</v>
      </c>
      <c r="B1772" s="3" t="s">
        <v>3315</v>
      </c>
      <c r="C1772" s="2"/>
      <c r="D1772" s="2" t="s">
        <v>16</v>
      </c>
      <c r="E1772" s="4">
        <f>2150.00*(1-Z1%)</f>
        <v>2150</v>
      </c>
      <c r="F1772" s="2">
        <v>1</v>
      </c>
      <c r="G1772" s="2"/>
    </row>
    <row r="1773" spans="1:26" customHeight="1" ht="36" hidden="true" outlineLevel="3">
      <c r="A1773" s="2" t="s">
        <v>3316</v>
      </c>
      <c r="B1773" s="3" t="s">
        <v>3317</v>
      </c>
      <c r="C1773" s="2"/>
      <c r="D1773" s="2" t="s">
        <v>16</v>
      </c>
      <c r="E1773" s="4">
        <f>2390.00*(1-Z1%)</f>
        <v>2390</v>
      </c>
      <c r="F1773" s="2">
        <v>1</v>
      </c>
      <c r="G1773" s="2"/>
    </row>
    <row r="1774" spans="1:26" customHeight="1" ht="35" hidden="true" outlineLevel="3">
      <c r="A1774" s="5" t="s">
        <v>3318</v>
      </c>
      <c r="B1774" s="5"/>
      <c r="C1774" s="5"/>
      <c r="D1774" s="5"/>
      <c r="E1774" s="5"/>
      <c r="F1774" s="5"/>
      <c r="G1774" s="5"/>
    </row>
    <row r="1775" spans="1:26" customHeight="1" ht="18" hidden="true" outlineLevel="3">
      <c r="A1775" s="2" t="s">
        <v>3319</v>
      </c>
      <c r="B1775" s="3" t="s">
        <v>3320</v>
      </c>
      <c r="C1775" s="2"/>
      <c r="D1775" s="2" t="s">
        <v>16</v>
      </c>
      <c r="E1775" s="4">
        <f>390.00*(1-Z1%)</f>
        <v>390</v>
      </c>
      <c r="F1775" s="2">
        <v>1</v>
      </c>
      <c r="G1775" s="2"/>
    </row>
    <row r="1776" spans="1:26" customHeight="1" ht="18" hidden="true" outlineLevel="3">
      <c r="A1776" s="2" t="s">
        <v>3321</v>
      </c>
      <c r="B1776" s="3" t="s">
        <v>3322</v>
      </c>
      <c r="C1776" s="2"/>
      <c r="D1776" s="2" t="s">
        <v>16</v>
      </c>
      <c r="E1776" s="4">
        <f>990.00*(1-Z1%)</f>
        <v>990</v>
      </c>
      <c r="F1776" s="2">
        <v>1</v>
      </c>
      <c r="G1776" s="2"/>
    </row>
    <row r="1777" spans="1:26" customHeight="1" ht="18" hidden="true" outlineLevel="3">
      <c r="A1777" s="2" t="s">
        <v>3323</v>
      </c>
      <c r="B1777" s="3" t="s">
        <v>3324</v>
      </c>
      <c r="C1777" s="2"/>
      <c r="D1777" s="2" t="s">
        <v>16</v>
      </c>
      <c r="E1777" s="4">
        <f>650.00*(1-Z1%)</f>
        <v>650</v>
      </c>
      <c r="F1777" s="2">
        <v>1</v>
      </c>
      <c r="G1777" s="2"/>
    </row>
    <row r="1778" spans="1:26" customHeight="1" ht="36" hidden="true" outlineLevel="3">
      <c r="A1778" s="2" t="s">
        <v>3325</v>
      </c>
      <c r="B1778" s="3" t="s">
        <v>3326</v>
      </c>
      <c r="C1778" s="2"/>
      <c r="D1778" s="2" t="s">
        <v>16</v>
      </c>
      <c r="E1778" s="4">
        <f>490.00*(1-Z1%)</f>
        <v>490</v>
      </c>
      <c r="F1778" s="2">
        <v>1</v>
      </c>
      <c r="G1778" s="2"/>
    </row>
    <row r="1779" spans="1:26" customHeight="1" ht="36" hidden="true" outlineLevel="3">
      <c r="A1779" s="2" t="s">
        <v>3327</v>
      </c>
      <c r="B1779" s="3" t="s">
        <v>3328</v>
      </c>
      <c r="C1779" s="2"/>
      <c r="D1779" s="2" t="s">
        <v>16</v>
      </c>
      <c r="E1779" s="4">
        <f>850.00*(1-Z1%)</f>
        <v>850</v>
      </c>
      <c r="F1779" s="2">
        <v>1</v>
      </c>
      <c r="G1779" s="2"/>
    </row>
    <row r="1780" spans="1:26" customHeight="1" ht="35" hidden="true" outlineLevel="2">
      <c r="A1780" s="5" t="s">
        <v>3329</v>
      </c>
      <c r="B1780" s="5"/>
      <c r="C1780" s="5"/>
      <c r="D1780" s="5"/>
      <c r="E1780" s="5"/>
      <c r="F1780" s="5"/>
      <c r="G1780" s="5"/>
    </row>
    <row r="1781" spans="1:26" customHeight="1" ht="35" hidden="true" outlineLevel="3">
      <c r="A1781" s="5" t="s">
        <v>3330</v>
      </c>
      <c r="B1781" s="5"/>
      <c r="C1781" s="5"/>
      <c r="D1781" s="5"/>
      <c r="E1781" s="5"/>
      <c r="F1781" s="5"/>
      <c r="G1781" s="5"/>
    </row>
    <row r="1782" spans="1:26" customHeight="1" ht="35" hidden="true" outlineLevel="4">
      <c r="A1782" s="5" t="s">
        <v>3331</v>
      </c>
      <c r="B1782" s="5"/>
      <c r="C1782" s="5"/>
      <c r="D1782" s="5"/>
      <c r="E1782" s="5"/>
      <c r="F1782" s="5"/>
      <c r="G1782" s="5"/>
    </row>
    <row r="1783" spans="1:26" customHeight="1" ht="36" hidden="true" outlineLevel="4">
      <c r="A1783" s="2" t="s">
        <v>3332</v>
      </c>
      <c r="B1783" s="3" t="s">
        <v>3333</v>
      </c>
      <c r="C1783" s="2"/>
      <c r="D1783" s="2" t="s">
        <v>16</v>
      </c>
      <c r="E1783" s="4">
        <f>650.00*(1-Z1%)</f>
        <v>650</v>
      </c>
      <c r="F1783" s="2">
        <v>1</v>
      </c>
      <c r="G1783" s="2"/>
    </row>
    <row r="1784" spans="1:26" customHeight="1" ht="36" hidden="true" outlineLevel="4">
      <c r="A1784" s="2" t="s">
        <v>3334</v>
      </c>
      <c r="B1784" s="3" t="s">
        <v>3335</v>
      </c>
      <c r="C1784" s="2"/>
      <c r="D1784" s="2" t="s">
        <v>16</v>
      </c>
      <c r="E1784" s="4">
        <f>150.00*(1-Z1%)</f>
        <v>150</v>
      </c>
      <c r="F1784" s="2">
        <v>2</v>
      </c>
      <c r="G1784" s="2"/>
    </row>
    <row r="1785" spans="1:26" customHeight="1" ht="35" hidden="true" outlineLevel="4">
      <c r="A1785" s="5" t="s">
        <v>3336</v>
      </c>
      <c r="B1785" s="5"/>
      <c r="C1785" s="5"/>
      <c r="D1785" s="5"/>
      <c r="E1785" s="5"/>
      <c r="F1785" s="5"/>
      <c r="G1785" s="5"/>
    </row>
    <row r="1786" spans="1:26" customHeight="1" ht="36" hidden="true" outlineLevel="4">
      <c r="A1786" s="2" t="s">
        <v>3337</v>
      </c>
      <c r="B1786" s="3" t="s">
        <v>3338</v>
      </c>
      <c r="C1786" s="2"/>
      <c r="D1786" s="2" t="s">
        <v>16</v>
      </c>
      <c r="E1786" s="4">
        <f>620.00*(1-Z1%)</f>
        <v>620</v>
      </c>
      <c r="F1786" s="2">
        <v>1</v>
      </c>
      <c r="G1786" s="2"/>
    </row>
    <row r="1787" spans="1:26" customHeight="1" ht="18" hidden="true" outlineLevel="4">
      <c r="A1787" s="2" t="s">
        <v>3339</v>
      </c>
      <c r="B1787" s="3" t="s">
        <v>3340</v>
      </c>
      <c r="C1787" s="2"/>
      <c r="D1787" s="2" t="s">
        <v>16</v>
      </c>
      <c r="E1787" s="4">
        <f>560.00*(1-Z1%)</f>
        <v>560</v>
      </c>
      <c r="F1787" s="2">
        <v>1</v>
      </c>
      <c r="G1787" s="2"/>
    </row>
    <row r="1788" spans="1:26" customHeight="1" ht="36" hidden="true" outlineLevel="4">
      <c r="A1788" s="2" t="s">
        <v>3341</v>
      </c>
      <c r="B1788" s="3" t="s">
        <v>3342</v>
      </c>
      <c r="C1788" s="2"/>
      <c r="D1788" s="2" t="s">
        <v>16</v>
      </c>
      <c r="E1788" s="4">
        <f>990.00*(1-Z1%)</f>
        <v>990</v>
      </c>
      <c r="F1788" s="2">
        <v>1</v>
      </c>
      <c r="G1788" s="2"/>
    </row>
    <row r="1789" spans="1:26" customHeight="1" ht="36" hidden="true" outlineLevel="4">
      <c r="A1789" s="2" t="s">
        <v>3343</v>
      </c>
      <c r="B1789" s="3" t="s">
        <v>3344</v>
      </c>
      <c r="C1789" s="2"/>
      <c r="D1789" s="2" t="s">
        <v>16</v>
      </c>
      <c r="E1789" s="4">
        <f>1450.00*(1-Z1%)</f>
        <v>1450</v>
      </c>
      <c r="F1789" s="2">
        <v>1</v>
      </c>
      <c r="G1789" s="2"/>
    </row>
    <row r="1790" spans="1:26" customHeight="1" ht="36" hidden="true" outlineLevel="4">
      <c r="A1790" s="2" t="s">
        <v>3345</v>
      </c>
      <c r="B1790" s="3" t="s">
        <v>3346</v>
      </c>
      <c r="C1790" s="2"/>
      <c r="D1790" s="2" t="s">
        <v>16</v>
      </c>
      <c r="E1790" s="4">
        <f>2350.00*(1-Z1%)</f>
        <v>2350</v>
      </c>
      <c r="F1790" s="2">
        <v>1</v>
      </c>
      <c r="G1790" s="2"/>
    </row>
    <row r="1791" spans="1:26" customHeight="1" ht="35" hidden="true" outlineLevel="3">
      <c r="A1791" s="5" t="s">
        <v>3347</v>
      </c>
      <c r="B1791" s="5"/>
      <c r="C1791" s="5"/>
      <c r="D1791" s="5"/>
      <c r="E1791" s="5"/>
      <c r="F1791" s="5"/>
      <c r="G1791" s="5"/>
    </row>
    <row r="1792" spans="1:26" customHeight="1" ht="18" hidden="true" outlineLevel="3">
      <c r="A1792" s="2" t="s">
        <v>3348</v>
      </c>
      <c r="B1792" s="3" t="s">
        <v>3349</v>
      </c>
      <c r="C1792" s="2"/>
      <c r="D1792" s="2" t="s">
        <v>16</v>
      </c>
      <c r="E1792" s="4">
        <f>140.00*(1-Z1%)</f>
        <v>140</v>
      </c>
      <c r="F1792" s="2">
        <v>1</v>
      </c>
      <c r="G1792" s="2"/>
    </row>
    <row r="1793" spans="1:26" customHeight="1" ht="35" hidden="true" outlineLevel="3">
      <c r="A1793" s="5" t="s">
        <v>3350</v>
      </c>
      <c r="B1793" s="5"/>
      <c r="C1793" s="5"/>
      <c r="D1793" s="5"/>
      <c r="E1793" s="5"/>
      <c r="F1793" s="5"/>
      <c r="G1793" s="5"/>
    </row>
    <row r="1794" spans="1:26" customHeight="1" ht="18" hidden="true" outlineLevel="3">
      <c r="A1794" s="2" t="s">
        <v>3351</v>
      </c>
      <c r="B1794" s="3" t="s">
        <v>3352</v>
      </c>
      <c r="C1794" s="2"/>
      <c r="D1794" s="2" t="s">
        <v>16</v>
      </c>
      <c r="E1794" s="4">
        <f>140.00*(1-Z1%)</f>
        <v>140</v>
      </c>
      <c r="F1794" s="2">
        <v>1</v>
      </c>
      <c r="G1794" s="2"/>
    </row>
    <row r="1795" spans="1:26" customHeight="1" ht="18" hidden="true" outlineLevel="3">
      <c r="A1795" s="2" t="s">
        <v>3353</v>
      </c>
      <c r="B1795" s="3" t="s">
        <v>3354</v>
      </c>
      <c r="C1795" s="2"/>
      <c r="D1795" s="2" t="s">
        <v>16</v>
      </c>
      <c r="E1795" s="4">
        <f>170.00*(1-Z1%)</f>
        <v>170</v>
      </c>
      <c r="F1795" s="2">
        <v>1</v>
      </c>
      <c r="G1795" s="2"/>
    </row>
    <row r="1796" spans="1:26" customHeight="1" ht="18" hidden="true" outlineLevel="3">
      <c r="A1796" s="2" t="s">
        <v>3355</v>
      </c>
      <c r="B1796" s="3" t="s">
        <v>3356</v>
      </c>
      <c r="C1796" s="2"/>
      <c r="D1796" s="2" t="s">
        <v>16</v>
      </c>
      <c r="E1796" s="4">
        <f>120.00*(1-Z1%)</f>
        <v>120</v>
      </c>
      <c r="F1796" s="2">
        <v>1</v>
      </c>
      <c r="G1796" s="2"/>
    </row>
    <row r="1797" spans="1:26" customHeight="1" ht="35" hidden="true" outlineLevel="3">
      <c r="A1797" s="5" t="s">
        <v>3357</v>
      </c>
      <c r="B1797" s="5"/>
      <c r="C1797" s="5"/>
      <c r="D1797" s="5"/>
      <c r="E1797" s="5"/>
      <c r="F1797" s="5"/>
      <c r="G1797" s="5"/>
    </row>
    <row r="1798" spans="1:26" customHeight="1" ht="36" hidden="true" outlineLevel="3">
      <c r="A1798" s="2" t="s">
        <v>3358</v>
      </c>
      <c r="B1798" s="3" t="s">
        <v>3359</v>
      </c>
      <c r="C1798" s="2"/>
      <c r="D1798" s="2" t="s">
        <v>16</v>
      </c>
      <c r="E1798" s="4">
        <f>250.00*(1-Z1%)</f>
        <v>250</v>
      </c>
      <c r="F1798" s="2">
        <v>2</v>
      </c>
      <c r="G1798" s="2"/>
    </row>
    <row r="1799" spans="1:26" customHeight="1" ht="36" hidden="true" outlineLevel="3">
      <c r="A1799" s="2" t="s">
        <v>3360</v>
      </c>
      <c r="B1799" s="3" t="s">
        <v>3361</v>
      </c>
      <c r="C1799" s="2"/>
      <c r="D1799" s="2" t="s">
        <v>16</v>
      </c>
      <c r="E1799" s="4">
        <f>250.00*(1-Z1%)</f>
        <v>250</v>
      </c>
      <c r="F1799" s="2">
        <v>1</v>
      </c>
      <c r="G1799" s="2"/>
    </row>
    <row r="1800" spans="1:26" customHeight="1" ht="35" hidden="true" outlineLevel="2">
      <c r="A1800" s="5" t="s">
        <v>3362</v>
      </c>
      <c r="B1800" s="5"/>
      <c r="C1800" s="5"/>
      <c r="D1800" s="5"/>
      <c r="E1800" s="5"/>
      <c r="F1800" s="5"/>
      <c r="G1800" s="5"/>
    </row>
    <row r="1801" spans="1:26" customHeight="1" ht="36" hidden="true" outlineLevel="2">
      <c r="A1801" s="2" t="s">
        <v>3363</v>
      </c>
      <c r="B1801" s="3" t="s">
        <v>3364</v>
      </c>
      <c r="C1801" s="2"/>
      <c r="D1801" s="2" t="s">
        <v>16</v>
      </c>
      <c r="E1801" s="4">
        <f>690.00*(1-Z1%)</f>
        <v>690</v>
      </c>
      <c r="F1801" s="2">
        <v>1</v>
      </c>
      <c r="G1801" s="2"/>
    </row>
    <row r="1802" spans="1:26" customHeight="1" ht="36" hidden="true" outlineLevel="2">
      <c r="A1802" s="2" t="s">
        <v>3365</v>
      </c>
      <c r="B1802" s="3" t="s">
        <v>3366</v>
      </c>
      <c r="C1802" s="2"/>
      <c r="D1802" s="2" t="s">
        <v>16</v>
      </c>
      <c r="E1802" s="4">
        <f>690.00*(1-Z1%)</f>
        <v>690</v>
      </c>
      <c r="F1802" s="2">
        <v>2</v>
      </c>
      <c r="G1802" s="2"/>
    </row>
    <row r="1803" spans="1:26" customHeight="1" ht="18" hidden="true" outlineLevel="2">
      <c r="A1803" s="2" t="s">
        <v>3367</v>
      </c>
      <c r="B1803" s="3" t="s">
        <v>3368</v>
      </c>
      <c r="C1803" s="2"/>
      <c r="D1803" s="2" t="s">
        <v>16</v>
      </c>
      <c r="E1803" s="4">
        <f>690.00*(1-Z1%)</f>
        <v>690</v>
      </c>
      <c r="F1803" s="2">
        <v>1</v>
      </c>
      <c r="G1803" s="2"/>
    </row>
    <row r="1804" spans="1:26" customHeight="1" ht="36" hidden="true" outlineLevel="2">
      <c r="A1804" s="2" t="s">
        <v>3369</v>
      </c>
      <c r="B1804" s="3" t="s">
        <v>3370</v>
      </c>
      <c r="C1804" s="2"/>
      <c r="D1804" s="2" t="s">
        <v>16</v>
      </c>
      <c r="E1804" s="4">
        <f>690.00*(1-Z1%)</f>
        <v>690</v>
      </c>
      <c r="F1804" s="2">
        <v>1</v>
      </c>
      <c r="G1804" s="2"/>
    </row>
    <row r="1805" spans="1:26" customHeight="1" ht="36" hidden="true" outlineLevel="2">
      <c r="A1805" s="2" t="s">
        <v>3371</v>
      </c>
      <c r="B1805" s="3" t="s">
        <v>3372</v>
      </c>
      <c r="C1805" s="2"/>
      <c r="D1805" s="2" t="s">
        <v>16</v>
      </c>
      <c r="E1805" s="4">
        <f>850.00*(1-Z1%)</f>
        <v>850</v>
      </c>
      <c r="F1805" s="2">
        <v>1</v>
      </c>
      <c r="G1805" s="2"/>
    </row>
    <row r="1806" spans="1:26" customHeight="1" ht="36" hidden="true" outlineLevel="2">
      <c r="A1806" s="2" t="s">
        <v>3373</v>
      </c>
      <c r="B1806" s="3" t="s">
        <v>3374</v>
      </c>
      <c r="C1806" s="2"/>
      <c r="D1806" s="2" t="s">
        <v>16</v>
      </c>
      <c r="E1806" s="4">
        <f>690.00*(1-Z1%)</f>
        <v>690</v>
      </c>
      <c r="F1806" s="2">
        <v>1</v>
      </c>
      <c r="G1806" s="2"/>
    </row>
    <row r="1807" spans="1:26" customHeight="1" ht="36" hidden="true" outlineLevel="2">
      <c r="A1807" s="2" t="s">
        <v>3375</v>
      </c>
      <c r="B1807" s="3" t="s">
        <v>3376</v>
      </c>
      <c r="C1807" s="2"/>
      <c r="D1807" s="2" t="s">
        <v>16</v>
      </c>
      <c r="E1807" s="4">
        <f>1350.00*(1-Z1%)</f>
        <v>1350</v>
      </c>
      <c r="F1807" s="2">
        <v>1</v>
      </c>
      <c r="G1807" s="2"/>
    </row>
    <row r="1808" spans="1:26" customHeight="1" ht="18" hidden="true" outlineLevel="2">
      <c r="A1808" s="2" t="s">
        <v>3377</v>
      </c>
      <c r="B1808" s="3" t="s">
        <v>3378</v>
      </c>
      <c r="C1808" s="2"/>
      <c r="D1808" s="2" t="s">
        <v>16</v>
      </c>
      <c r="E1808" s="4">
        <f>1190.00*(1-Z1%)</f>
        <v>1190</v>
      </c>
      <c r="F1808" s="2">
        <v>1</v>
      </c>
      <c r="G1808" s="2"/>
    </row>
    <row r="1809" spans="1:26" customHeight="1" ht="36" hidden="true" outlineLevel="2">
      <c r="A1809" s="2" t="s">
        <v>3379</v>
      </c>
      <c r="B1809" s="3" t="s">
        <v>3380</v>
      </c>
      <c r="C1809" s="2"/>
      <c r="D1809" s="2" t="s">
        <v>16</v>
      </c>
      <c r="E1809" s="4">
        <f>1190.00*(1-Z1%)</f>
        <v>1190</v>
      </c>
      <c r="F1809" s="2">
        <v>1</v>
      </c>
      <c r="G1809" s="2"/>
    </row>
    <row r="1810" spans="1:26" customHeight="1" ht="36" hidden="true" outlineLevel="2">
      <c r="A1810" s="2" t="s">
        <v>3381</v>
      </c>
      <c r="B1810" s="3" t="s">
        <v>3382</v>
      </c>
      <c r="C1810" s="2"/>
      <c r="D1810" s="2" t="s">
        <v>16</v>
      </c>
      <c r="E1810" s="4">
        <f>1190.00*(1-Z1%)</f>
        <v>1190</v>
      </c>
      <c r="F1810" s="2">
        <v>1</v>
      </c>
      <c r="G1810" s="2"/>
    </row>
    <row r="1811" spans="1:26" customHeight="1" ht="18" hidden="true" outlineLevel="2">
      <c r="A1811" s="2" t="s">
        <v>3383</v>
      </c>
      <c r="B1811" s="3" t="s">
        <v>3384</v>
      </c>
      <c r="C1811" s="2"/>
      <c r="D1811" s="2" t="s">
        <v>16</v>
      </c>
      <c r="E1811" s="4">
        <f>1190.00*(1-Z1%)</f>
        <v>1190</v>
      </c>
      <c r="F1811" s="2">
        <v>1</v>
      </c>
      <c r="G1811" s="2"/>
    </row>
    <row r="1812" spans="1:26" customHeight="1" ht="18" hidden="true" outlineLevel="2">
      <c r="A1812" s="2" t="s">
        <v>3385</v>
      </c>
      <c r="B1812" s="3" t="s">
        <v>3386</v>
      </c>
      <c r="C1812" s="2"/>
      <c r="D1812" s="2" t="s">
        <v>16</v>
      </c>
      <c r="E1812" s="4">
        <f>1190.00*(1-Z1%)</f>
        <v>1190</v>
      </c>
      <c r="F1812" s="2">
        <v>1</v>
      </c>
      <c r="G1812" s="2"/>
    </row>
    <row r="1813" spans="1:26" customHeight="1" ht="54" hidden="true" outlineLevel="2">
      <c r="A1813" s="2" t="s">
        <v>3387</v>
      </c>
      <c r="B1813" s="3" t="s">
        <v>3388</v>
      </c>
      <c r="C1813" s="2"/>
      <c r="D1813" s="2" t="s">
        <v>16</v>
      </c>
      <c r="E1813" s="4">
        <f>1390.00*(1-Z1%)</f>
        <v>1390</v>
      </c>
      <c r="F1813" s="2">
        <v>1</v>
      </c>
      <c r="G1813" s="2"/>
    </row>
    <row r="1814" spans="1:26" customHeight="1" ht="35">
      <c r="A1814" s="1" t="s">
        <v>3389</v>
      </c>
      <c r="B1814" s="1"/>
      <c r="C1814" s="1"/>
      <c r="D1814" s="1"/>
      <c r="E1814" s="1"/>
      <c r="F1814" s="1"/>
      <c r="G1814" s="1"/>
    </row>
    <row r="1815" spans="1:26" customHeight="1" ht="35" hidden="true" outlineLevel="2">
      <c r="A1815" s="5" t="s">
        <v>3390</v>
      </c>
      <c r="B1815" s="5"/>
      <c r="C1815" s="5"/>
      <c r="D1815" s="5"/>
      <c r="E1815" s="5"/>
      <c r="F1815" s="5"/>
      <c r="G1815" s="5"/>
    </row>
    <row r="1816" spans="1:26" customHeight="1" ht="35" hidden="true" outlineLevel="3">
      <c r="A1816" s="5" t="s">
        <v>3391</v>
      </c>
      <c r="B1816" s="5"/>
      <c r="C1816" s="5"/>
      <c r="D1816" s="5"/>
      <c r="E1816" s="5"/>
      <c r="F1816" s="5"/>
      <c r="G1816" s="5"/>
    </row>
    <row r="1817" spans="1:26" customHeight="1" ht="18" hidden="true" outlineLevel="3">
      <c r="A1817" s="2" t="s">
        <v>3392</v>
      </c>
      <c r="B1817" s="3" t="s">
        <v>3393</v>
      </c>
      <c r="C1817" s="2"/>
      <c r="D1817" s="2" t="s">
        <v>16</v>
      </c>
      <c r="E1817" s="4">
        <f>1900.00*(1-Z1%)</f>
        <v>1900</v>
      </c>
      <c r="F1817" s="2">
        <v>1</v>
      </c>
      <c r="G1817" s="2"/>
    </row>
    <row r="1818" spans="1:26" customHeight="1" ht="18" hidden="true" outlineLevel="3">
      <c r="A1818" s="2" t="s">
        <v>3394</v>
      </c>
      <c r="B1818" s="3" t="s">
        <v>3395</v>
      </c>
      <c r="C1818" s="2"/>
      <c r="D1818" s="2" t="s">
        <v>16</v>
      </c>
      <c r="E1818" s="4">
        <f>1900.00*(1-Z1%)</f>
        <v>1900</v>
      </c>
      <c r="F1818" s="2">
        <v>1</v>
      </c>
      <c r="G1818" s="2"/>
    </row>
    <row r="1819" spans="1:26" customHeight="1" ht="18" hidden="true" outlineLevel="3">
      <c r="A1819" s="2" t="s">
        <v>3396</v>
      </c>
      <c r="B1819" s="3" t="s">
        <v>3397</v>
      </c>
      <c r="C1819" s="2"/>
      <c r="D1819" s="2" t="s">
        <v>16</v>
      </c>
      <c r="E1819" s="4">
        <f>2100.00*(1-Z1%)</f>
        <v>2100</v>
      </c>
      <c r="F1819" s="2">
        <v>1</v>
      </c>
      <c r="G1819" s="2"/>
    </row>
    <row r="1820" spans="1:26" customHeight="1" ht="18" hidden="true" outlineLevel="3">
      <c r="A1820" s="2" t="s">
        <v>3398</v>
      </c>
      <c r="B1820" s="3" t="s">
        <v>3399</v>
      </c>
      <c r="C1820" s="2"/>
      <c r="D1820" s="2" t="s">
        <v>16</v>
      </c>
      <c r="E1820" s="4">
        <f>1550.00*(1-Z1%)</f>
        <v>1550</v>
      </c>
      <c r="F1820" s="2">
        <v>1</v>
      </c>
      <c r="G1820" s="2"/>
    </row>
    <row r="1821" spans="1:26" customHeight="1" ht="18" hidden="true" outlineLevel="3">
      <c r="A1821" s="2" t="s">
        <v>3400</v>
      </c>
      <c r="B1821" s="3" t="s">
        <v>3401</v>
      </c>
      <c r="C1821" s="2"/>
      <c r="D1821" s="2" t="s">
        <v>16</v>
      </c>
      <c r="E1821" s="4">
        <f>690.00*(1-Z1%)</f>
        <v>690</v>
      </c>
      <c r="F1821" s="2">
        <v>1</v>
      </c>
      <c r="G1821" s="2"/>
    </row>
    <row r="1822" spans="1:26" customHeight="1" ht="18" hidden="true" outlineLevel="3">
      <c r="A1822" s="2" t="s">
        <v>3402</v>
      </c>
      <c r="B1822" s="3" t="s">
        <v>3403</v>
      </c>
      <c r="C1822" s="2"/>
      <c r="D1822" s="2" t="s">
        <v>16</v>
      </c>
      <c r="E1822" s="4">
        <f>790.00*(1-Z1%)</f>
        <v>790</v>
      </c>
      <c r="F1822" s="2">
        <v>1</v>
      </c>
      <c r="G1822" s="2"/>
    </row>
    <row r="1823" spans="1:26" customHeight="1" ht="18" hidden="true" outlineLevel="3">
      <c r="A1823" s="2" t="s">
        <v>3404</v>
      </c>
      <c r="B1823" s="3" t="s">
        <v>3405</v>
      </c>
      <c r="C1823" s="2"/>
      <c r="D1823" s="2" t="s">
        <v>16</v>
      </c>
      <c r="E1823" s="4">
        <f>990.00*(1-Z1%)</f>
        <v>990</v>
      </c>
      <c r="F1823" s="2">
        <v>1</v>
      </c>
      <c r="G1823" s="2"/>
    </row>
    <row r="1824" spans="1:26" customHeight="1" ht="18" hidden="true" outlineLevel="3">
      <c r="A1824" s="2" t="s">
        <v>3406</v>
      </c>
      <c r="B1824" s="3" t="s">
        <v>3407</v>
      </c>
      <c r="C1824" s="2"/>
      <c r="D1824" s="2" t="s">
        <v>16</v>
      </c>
      <c r="E1824" s="4">
        <f>1250.00*(1-Z1%)</f>
        <v>1250</v>
      </c>
      <c r="F1824" s="2">
        <v>1</v>
      </c>
      <c r="G1824" s="2"/>
    </row>
    <row r="1825" spans="1:26" customHeight="1" ht="18" hidden="true" outlineLevel="3">
      <c r="A1825" s="2" t="s">
        <v>3408</v>
      </c>
      <c r="B1825" s="3" t="s">
        <v>3409</v>
      </c>
      <c r="C1825" s="2"/>
      <c r="D1825" s="2" t="s">
        <v>16</v>
      </c>
      <c r="E1825" s="4">
        <f>750.00*(1-Z1%)</f>
        <v>750</v>
      </c>
      <c r="F1825" s="2">
        <v>1</v>
      </c>
      <c r="G1825" s="2"/>
    </row>
    <row r="1826" spans="1:26" customHeight="1" ht="18" hidden="true" outlineLevel="3">
      <c r="A1826" s="2" t="s">
        <v>3410</v>
      </c>
      <c r="B1826" s="3" t="s">
        <v>3411</v>
      </c>
      <c r="C1826" s="2"/>
      <c r="D1826" s="2" t="s">
        <v>16</v>
      </c>
      <c r="E1826" s="4">
        <f>1650.00*(1-Z1%)</f>
        <v>1650</v>
      </c>
      <c r="F1826" s="2">
        <v>1</v>
      </c>
      <c r="G1826" s="2"/>
    </row>
    <row r="1827" spans="1:26" customHeight="1" ht="18" hidden="true" outlineLevel="3">
      <c r="A1827" s="2" t="s">
        <v>3412</v>
      </c>
      <c r="B1827" s="3" t="s">
        <v>3413</v>
      </c>
      <c r="C1827" s="2"/>
      <c r="D1827" s="2" t="s">
        <v>16</v>
      </c>
      <c r="E1827" s="4">
        <f>1380.00*(1-Z1%)</f>
        <v>1380</v>
      </c>
      <c r="F1827" s="2">
        <v>1</v>
      </c>
      <c r="G1827" s="2"/>
    </row>
    <row r="1828" spans="1:26" customHeight="1" ht="18" hidden="true" outlineLevel="3">
      <c r="A1828" s="2" t="s">
        <v>3414</v>
      </c>
      <c r="B1828" s="3" t="s">
        <v>3415</v>
      </c>
      <c r="C1828" s="2"/>
      <c r="D1828" s="2" t="s">
        <v>16</v>
      </c>
      <c r="E1828" s="4">
        <f>790.00*(1-Z1%)</f>
        <v>790</v>
      </c>
      <c r="F1828" s="2">
        <v>1</v>
      </c>
      <c r="G1828" s="2"/>
    </row>
    <row r="1829" spans="1:26" customHeight="1" ht="18" hidden="true" outlineLevel="3">
      <c r="A1829" s="2" t="s">
        <v>3416</v>
      </c>
      <c r="B1829" s="3" t="s">
        <v>3417</v>
      </c>
      <c r="C1829" s="2"/>
      <c r="D1829" s="2" t="s">
        <v>16</v>
      </c>
      <c r="E1829" s="4">
        <f>1790.00*(1-Z1%)</f>
        <v>1790</v>
      </c>
      <c r="F1829" s="2">
        <v>1</v>
      </c>
      <c r="G1829" s="2"/>
    </row>
    <row r="1830" spans="1:26" customHeight="1" ht="18" hidden="true" outlineLevel="3">
      <c r="A1830" s="2" t="s">
        <v>3418</v>
      </c>
      <c r="B1830" s="3" t="s">
        <v>3419</v>
      </c>
      <c r="C1830" s="2"/>
      <c r="D1830" s="2" t="s">
        <v>16</v>
      </c>
      <c r="E1830" s="4">
        <f>750.00*(1-Z1%)</f>
        <v>750</v>
      </c>
      <c r="F1830" s="2">
        <v>1</v>
      </c>
      <c r="G1830" s="2"/>
    </row>
    <row r="1831" spans="1:26" customHeight="1" ht="18" hidden="true" outlineLevel="3">
      <c r="A1831" s="2" t="s">
        <v>3420</v>
      </c>
      <c r="B1831" s="3" t="s">
        <v>3421</v>
      </c>
      <c r="C1831" s="2"/>
      <c r="D1831" s="2" t="s">
        <v>16</v>
      </c>
      <c r="E1831" s="4">
        <f>790.00*(1-Z1%)</f>
        <v>790</v>
      </c>
      <c r="F1831" s="2">
        <v>1</v>
      </c>
      <c r="G1831" s="2"/>
    </row>
    <row r="1832" spans="1:26" customHeight="1" ht="18" hidden="true" outlineLevel="3">
      <c r="A1832" s="2" t="s">
        <v>3422</v>
      </c>
      <c r="B1832" s="3" t="s">
        <v>3423</v>
      </c>
      <c r="C1832" s="2"/>
      <c r="D1832" s="2" t="s">
        <v>16</v>
      </c>
      <c r="E1832" s="4">
        <f>890.00*(1-Z1%)</f>
        <v>890</v>
      </c>
      <c r="F1832" s="2">
        <v>1</v>
      </c>
      <c r="G1832" s="2"/>
    </row>
    <row r="1833" spans="1:26" customHeight="1" ht="18" hidden="true" outlineLevel="3">
      <c r="A1833" s="2" t="s">
        <v>3424</v>
      </c>
      <c r="B1833" s="3" t="s">
        <v>3425</v>
      </c>
      <c r="C1833" s="2"/>
      <c r="D1833" s="2" t="s">
        <v>16</v>
      </c>
      <c r="E1833" s="4">
        <f>990.00*(1-Z1%)</f>
        <v>990</v>
      </c>
      <c r="F1833" s="2">
        <v>1</v>
      </c>
      <c r="G1833" s="2"/>
    </row>
    <row r="1834" spans="1:26" customHeight="1" ht="18" hidden="true" outlineLevel="3">
      <c r="A1834" s="2" t="s">
        <v>3426</v>
      </c>
      <c r="B1834" s="3" t="s">
        <v>3427</v>
      </c>
      <c r="C1834" s="2"/>
      <c r="D1834" s="2" t="s">
        <v>16</v>
      </c>
      <c r="E1834" s="4">
        <f>1150.00*(1-Z1%)</f>
        <v>1150</v>
      </c>
      <c r="F1834" s="2">
        <v>1</v>
      </c>
      <c r="G1834" s="2"/>
    </row>
    <row r="1835" spans="1:26" customHeight="1" ht="18" hidden="true" outlineLevel="3">
      <c r="A1835" s="2" t="s">
        <v>3428</v>
      </c>
      <c r="B1835" s="3" t="s">
        <v>3429</v>
      </c>
      <c r="C1835" s="2"/>
      <c r="D1835" s="2" t="s">
        <v>16</v>
      </c>
      <c r="E1835" s="4">
        <f>3750.00*(1-Z1%)</f>
        <v>3750</v>
      </c>
      <c r="F1835" s="2">
        <v>2</v>
      </c>
      <c r="G1835" s="2"/>
    </row>
    <row r="1836" spans="1:26" customHeight="1" ht="18" hidden="true" outlineLevel="3">
      <c r="A1836" s="2" t="s">
        <v>3430</v>
      </c>
      <c r="B1836" s="3" t="s">
        <v>3431</v>
      </c>
      <c r="C1836" s="2"/>
      <c r="D1836" s="2" t="s">
        <v>16</v>
      </c>
      <c r="E1836" s="4">
        <f>1290.00*(1-Z1%)</f>
        <v>1290</v>
      </c>
      <c r="F1836" s="2">
        <v>1</v>
      </c>
      <c r="G1836" s="2"/>
    </row>
    <row r="1837" spans="1:26" customHeight="1" ht="18" hidden="true" outlineLevel="3">
      <c r="A1837" s="2" t="s">
        <v>3432</v>
      </c>
      <c r="B1837" s="3" t="s">
        <v>3433</v>
      </c>
      <c r="C1837" s="2"/>
      <c r="D1837" s="2" t="s">
        <v>16</v>
      </c>
      <c r="E1837" s="4">
        <f>1390.00*(1-Z1%)</f>
        <v>1390</v>
      </c>
      <c r="F1837" s="2">
        <v>1</v>
      </c>
      <c r="G1837" s="2"/>
    </row>
    <row r="1838" spans="1:26" customHeight="1" ht="18" hidden="true" outlineLevel="3">
      <c r="A1838" s="2" t="s">
        <v>3434</v>
      </c>
      <c r="B1838" s="3" t="s">
        <v>3435</v>
      </c>
      <c r="C1838" s="2"/>
      <c r="D1838" s="2" t="s">
        <v>16</v>
      </c>
      <c r="E1838" s="4">
        <f>1290.00*(1-Z1%)</f>
        <v>1290</v>
      </c>
      <c r="F1838" s="2">
        <v>1</v>
      </c>
      <c r="G1838" s="2"/>
    </row>
    <row r="1839" spans="1:26" customHeight="1" ht="18" hidden="true" outlineLevel="3">
      <c r="A1839" s="2" t="s">
        <v>3436</v>
      </c>
      <c r="B1839" s="3" t="s">
        <v>3437</v>
      </c>
      <c r="C1839" s="2"/>
      <c r="D1839" s="2" t="s">
        <v>16</v>
      </c>
      <c r="E1839" s="4">
        <f>1390.00*(1-Z1%)</f>
        <v>1390</v>
      </c>
      <c r="F1839" s="2">
        <v>1</v>
      </c>
      <c r="G1839" s="2"/>
    </row>
    <row r="1840" spans="1:26" customHeight="1" ht="18" hidden="true" outlineLevel="3">
      <c r="A1840" s="2" t="s">
        <v>3438</v>
      </c>
      <c r="B1840" s="3" t="s">
        <v>3439</v>
      </c>
      <c r="C1840" s="2"/>
      <c r="D1840" s="2" t="s">
        <v>16</v>
      </c>
      <c r="E1840" s="4">
        <f>1390.00*(1-Z1%)</f>
        <v>1390</v>
      </c>
      <c r="F1840" s="2">
        <v>1</v>
      </c>
      <c r="G1840" s="2"/>
    </row>
    <row r="1841" spans="1:26" customHeight="1" ht="18" hidden="true" outlineLevel="3">
      <c r="A1841" s="2" t="s">
        <v>3440</v>
      </c>
      <c r="B1841" s="3" t="s">
        <v>3441</v>
      </c>
      <c r="C1841" s="2"/>
      <c r="D1841" s="2" t="s">
        <v>16</v>
      </c>
      <c r="E1841" s="4">
        <f>690.00*(1-Z1%)</f>
        <v>690</v>
      </c>
      <c r="F1841" s="2">
        <v>1</v>
      </c>
      <c r="G1841" s="2"/>
    </row>
    <row r="1842" spans="1:26" customHeight="1" ht="36" hidden="true" outlineLevel="3">
      <c r="A1842" s="2" t="s">
        <v>3442</v>
      </c>
      <c r="B1842" s="3" t="s">
        <v>3443</v>
      </c>
      <c r="C1842" s="2"/>
      <c r="D1842" s="2" t="s">
        <v>16</v>
      </c>
      <c r="E1842" s="4">
        <f>2390.00*(1-Z1%)</f>
        <v>2390</v>
      </c>
      <c r="F1842" s="2">
        <v>1</v>
      </c>
      <c r="G1842" s="2"/>
    </row>
    <row r="1843" spans="1:26" customHeight="1" ht="18" hidden="true" outlineLevel="3">
      <c r="A1843" s="2" t="s">
        <v>3444</v>
      </c>
      <c r="B1843" s="3" t="s">
        <v>3445</v>
      </c>
      <c r="C1843" s="2"/>
      <c r="D1843" s="2" t="s">
        <v>16</v>
      </c>
      <c r="E1843" s="4">
        <f>850.00*(1-Z1%)</f>
        <v>850</v>
      </c>
      <c r="F1843" s="2">
        <v>1</v>
      </c>
      <c r="G1843" s="2"/>
    </row>
    <row r="1844" spans="1:26" customHeight="1" ht="18" hidden="true" outlineLevel="3">
      <c r="A1844" s="2" t="s">
        <v>3446</v>
      </c>
      <c r="B1844" s="3" t="s">
        <v>3447</v>
      </c>
      <c r="C1844" s="2"/>
      <c r="D1844" s="2" t="s">
        <v>16</v>
      </c>
      <c r="E1844" s="4">
        <f>1190.00*(1-Z1%)</f>
        <v>1190</v>
      </c>
      <c r="F1844" s="2">
        <v>1</v>
      </c>
      <c r="G1844" s="2"/>
    </row>
    <row r="1845" spans="1:26" customHeight="1" ht="18" hidden="true" outlineLevel="3">
      <c r="A1845" s="2" t="s">
        <v>3448</v>
      </c>
      <c r="B1845" s="3" t="s">
        <v>3449</v>
      </c>
      <c r="C1845" s="2"/>
      <c r="D1845" s="2" t="s">
        <v>16</v>
      </c>
      <c r="E1845" s="4">
        <f>990.00*(1-Z1%)</f>
        <v>990</v>
      </c>
      <c r="F1845" s="2">
        <v>1</v>
      </c>
      <c r="G1845" s="2"/>
    </row>
    <row r="1846" spans="1:26" customHeight="1" ht="18" hidden="true" outlineLevel="3">
      <c r="A1846" s="2" t="s">
        <v>3450</v>
      </c>
      <c r="B1846" s="3" t="s">
        <v>3451</v>
      </c>
      <c r="C1846" s="2"/>
      <c r="D1846" s="2" t="s">
        <v>16</v>
      </c>
      <c r="E1846" s="4">
        <f>650.00*(1-Z1%)</f>
        <v>650</v>
      </c>
      <c r="F1846" s="2">
        <v>1</v>
      </c>
      <c r="G1846" s="2"/>
    </row>
    <row r="1847" spans="1:26" customHeight="1" ht="18" hidden="true" outlineLevel="3">
      <c r="A1847" s="2" t="s">
        <v>3452</v>
      </c>
      <c r="B1847" s="3" t="s">
        <v>3453</v>
      </c>
      <c r="C1847" s="2"/>
      <c r="D1847" s="2" t="s">
        <v>16</v>
      </c>
      <c r="E1847" s="4">
        <f>650.00*(1-Z1%)</f>
        <v>650</v>
      </c>
      <c r="F1847" s="2">
        <v>1</v>
      </c>
      <c r="G1847" s="2"/>
    </row>
    <row r="1848" spans="1:26" customHeight="1" ht="18" hidden="true" outlineLevel="3">
      <c r="A1848" s="2" t="s">
        <v>3454</v>
      </c>
      <c r="B1848" s="3" t="s">
        <v>3455</v>
      </c>
      <c r="C1848" s="2"/>
      <c r="D1848" s="2" t="s">
        <v>16</v>
      </c>
      <c r="E1848" s="4">
        <f>690.00*(1-Z1%)</f>
        <v>690</v>
      </c>
      <c r="F1848" s="2">
        <v>1</v>
      </c>
      <c r="G1848" s="2"/>
    </row>
    <row r="1849" spans="1:26" customHeight="1" ht="18" hidden="true" outlineLevel="3">
      <c r="A1849" s="2" t="s">
        <v>3456</v>
      </c>
      <c r="B1849" s="3" t="s">
        <v>3457</v>
      </c>
      <c r="C1849" s="2"/>
      <c r="D1849" s="2" t="s">
        <v>16</v>
      </c>
      <c r="E1849" s="4">
        <f>890.00*(1-Z1%)</f>
        <v>890</v>
      </c>
      <c r="F1849" s="2">
        <v>1</v>
      </c>
      <c r="G1849" s="2"/>
    </row>
    <row r="1850" spans="1:26" customHeight="1" ht="18" hidden="true" outlineLevel="3">
      <c r="A1850" s="2" t="s">
        <v>3458</v>
      </c>
      <c r="B1850" s="3" t="s">
        <v>3459</v>
      </c>
      <c r="C1850" s="2"/>
      <c r="D1850" s="2" t="s">
        <v>16</v>
      </c>
      <c r="E1850" s="4">
        <f>790.00*(1-Z1%)</f>
        <v>790</v>
      </c>
      <c r="F1850" s="2">
        <v>1</v>
      </c>
      <c r="G1850" s="2"/>
    </row>
    <row r="1851" spans="1:26" customHeight="1" ht="18" hidden="true" outlineLevel="3">
      <c r="A1851" s="2" t="s">
        <v>3460</v>
      </c>
      <c r="B1851" s="3" t="s">
        <v>3461</v>
      </c>
      <c r="C1851" s="2"/>
      <c r="D1851" s="2" t="s">
        <v>16</v>
      </c>
      <c r="E1851" s="4">
        <f>700.00*(1-Z1%)</f>
        <v>700</v>
      </c>
      <c r="F1851" s="2">
        <v>1</v>
      </c>
      <c r="G1851" s="2"/>
    </row>
    <row r="1852" spans="1:26" customHeight="1" ht="18" hidden="true" outlineLevel="3">
      <c r="A1852" s="2" t="s">
        <v>3462</v>
      </c>
      <c r="B1852" s="3" t="s">
        <v>3463</v>
      </c>
      <c r="C1852" s="2"/>
      <c r="D1852" s="2" t="s">
        <v>16</v>
      </c>
      <c r="E1852" s="4">
        <f>690.00*(1-Z1%)</f>
        <v>690</v>
      </c>
      <c r="F1852" s="2">
        <v>1</v>
      </c>
      <c r="G1852" s="2"/>
    </row>
    <row r="1853" spans="1:26" customHeight="1" ht="18" hidden="true" outlineLevel="3">
      <c r="A1853" s="2" t="s">
        <v>3464</v>
      </c>
      <c r="B1853" s="3" t="s">
        <v>3465</v>
      </c>
      <c r="C1853" s="2"/>
      <c r="D1853" s="2" t="s">
        <v>16</v>
      </c>
      <c r="E1853" s="4">
        <f>850.00*(1-Z1%)</f>
        <v>850</v>
      </c>
      <c r="F1853" s="2">
        <v>1</v>
      </c>
      <c r="G1853" s="2"/>
    </row>
    <row r="1854" spans="1:26" customHeight="1" ht="35" hidden="true" outlineLevel="3">
      <c r="A1854" s="5" t="s">
        <v>3466</v>
      </c>
      <c r="B1854" s="5"/>
      <c r="C1854" s="5"/>
      <c r="D1854" s="5"/>
      <c r="E1854" s="5"/>
      <c r="F1854" s="5"/>
      <c r="G1854" s="5"/>
    </row>
    <row r="1855" spans="1:26" customHeight="1" ht="18" hidden="true" outlineLevel="3">
      <c r="A1855" s="2" t="s">
        <v>3467</v>
      </c>
      <c r="B1855" s="3" t="s">
        <v>3468</v>
      </c>
      <c r="C1855" s="2"/>
      <c r="D1855" s="2" t="s">
        <v>16</v>
      </c>
      <c r="E1855" s="4">
        <f>1590.00*(1-Z1%)</f>
        <v>1590</v>
      </c>
      <c r="F1855" s="2">
        <v>1</v>
      </c>
      <c r="G1855" s="2"/>
    </row>
    <row r="1856" spans="1:26" customHeight="1" ht="18" hidden="true" outlineLevel="3">
      <c r="A1856" s="2" t="s">
        <v>3469</v>
      </c>
      <c r="B1856" s="3" t="s">
        <v>3470</v>
      </c>
      <c r="C1856" s="2"/>
      <c r="D1856" s="2" t="s">
        <v>16</v>
      </c>
      <c r="E1856" s="4">
        <f>1790.00*(1-Z1%)</f>
        <v>1790</v>
      </c>
      <c r="F1856" s="2">
        <v>1</v>
      </c>
      <c r="G1856" s="2"/>
    </row>
    <row r="1857" spans="1:26" customHeight="1" ht="18" hidden="true" outlineLevel="3">
      <c r="A1857" s="2" t="s">
        <v>3471</v>
      </c>
      <c r="B1857" s="3" t="s">
        <v>3472</v>
      </c>
      <c r="C1857" s="2"/>
      <c r="D1857" s="2" t="s">
        <v>16</v>
      </c>
      <c r="E1857" s="4">
        <f>1790.00*(1-Z1%)</f>
        <v>1790</v>
      </c>
      <c r="F1857" s="2">
        <v>1</v>
      </c>
      <c r="G1857" s="2"/>
    </row>
    <row r="1858" spans="1:26" customHeight="1" ht="18" hidden="true" outlineLevel="3">
      <c r="A1858" s="2" t="s">
        <v>3473</v>
      </c>
      <c r="B1858" s="3" t="s">
        <v>3474</v>
      </c>
      <c r="C1858" s="2"/>
      <c r="D1858" s="2" t="s">
        <v>16</v>
      </c>
      <c r="E1858" s="4">
        <f>1390.00*(1-Z1%)</f>
        <v>1390</v>
      </c>
      <c r="F1858" s="2">
        <v>1</v>
      </c>
      <c r="G1858" s="2"/>
    </row>
    <row r="1859" spans="1:26" customHeight="1" ht="18" hidden="true" outlineLevel="3">
      <c r="A1859" s="2" t="s">
        <v>3475</v>
      </c>
      <c r="B1859" s="3" t="s">
        <v>3476</v>
      </c>
      <c r="C1859" s="2"/>
      <c r="D1859" s="2" t="s">
        <v>16</v>
      </c>
      <c r="E1859" s="4">
        <f>1150.00*(1-Z1%)</f>
        <v>1150</v>
      </c>
      <c r="F1859" s="2">
        <v>1</v>
      </c>
      <c r="G1859" s="2"/>
    </row>
    <row r="1860" spans="1:26" customHeight="1" ht="18" hidden="true" outlineLevel="3">
      <c r="A1860" s="2" t="s">
        <v>3477</v>
      </c>
      <c r="B1860" s="3" t="s">
        <v>3478</v>
      </c>
      <c r="C1860" s="2"/>
      <c r="D1860" s="2" t="s">
        <v>16</v>
      </c>
      <c r="E1860" s="4">
        <f>1650.00*(1-Z1%)</f>
        <v>1650</v>
      </c>
      <c r="F1860" s="2">
        <v>1</v>
      </c>
      <c r="G1860" s="2"/>
    </row>
    <row r="1861" spans="1:26" customHeight="1" ht="18" hidden="true" outlineLevel="3">
      <c r="A1861" s="2" t="s">
        <v>3479</v>
      </c>
      <c r="B1861" s="3" t="s">
        <v>3480</v>
      </c>
      <c r="C1861" s="2"/>
      <c r="D1861" s="2" t="s">
        <v>16</v>
      </c>
      <c r="E1861" s="4">
        <f>1390.00*(1-Z1%)</f>
        <v>1390</v>
      </c>
      <c r="F1861" s="2">
        <v>1</v>
      </c>
      <c r="G1861" s="2"/>
    </row>
    <row r="1862" spans="1:26" customHeight="1" ht="18" hidden="true" outlineLevel="3">
      <c r="A1862" s="2" t="s">
        <v>3481</v>
      </c>
      <c r="B1862" s="3" t="s">
        <v>3482</v>
      </c>
      <c r="C1862" s="2"/>
      <c r="D1862" s="2" t="s">
        <v>16</v>
      </c>
      <c r="E1862" s="4">
        <f>2400.00*(1-Z1%)</f>
        <v>2400</v>
      </c>
      <c r="F1862" s="2">
        <v>1</v>
      </c>
      <c r="G1862" s="2"/>
    </row>
    <row r="1863" spans="1:26" customHeight="1" ht="18" hidden="true" outlineLevel="3">
      <c r="A1863" s="2" t="s">
        <v>3483</v>
      </c>
      <c r="B1863" s="3" t="s">
        <v>3484</v>
      </c>
      <c r="C1863" s="2"/>
      <c r="D1863" s="2" t="s">
        <v>16</v>
      </c>
      <c r="E1863" s="4">
        <f>1150.00*(1-Z1%)</f>
        <v>1150</v>
      </c>
      <c r="F1863" s="2">
        <v>1</v>
      </c>
      <c r="G1863" s="2"/>
    </row>
    <row r="1864" spans="1:26" customHeight="1" ht="36" hidden="true" outlineLevel="3">
      <c r="A1864" s="2" t="s">
        <v>3485</v>
      </c>
      <c r="B1864" s="3" t="s">
        <v>3486</v>
      </c>
      <c r="C1864" s="2"/>
      <c r="D1864" s="2" t="s">
        <v>16</v>
      </c>
      <c r="E1864" s="4">
        <f>1190.00*(1-Z1%)</f>
        <v>1190</v>
      </c>
      <c r="F1864" s="2">
        <v>1</v>
      </c>
      <c r="G1864" s="2"/>
    </row>
    <row r="1865" spans="1:26" customHeight="1" ht="36" hidden="true" outlineLevel="3">
      <c r="A1865" s="2" t="s">
        <v>3487</v>
      </c>
      <c r="B1865" s="3" t="s">
        <v>3488</v>
      </c>
      <c r="C1865" s="2"/>
      <c r="D1865" s="2" t="s">
        <v>16</v>
      </c>
      <c r="E1865" s="4">
        <f>2450.00*(1-Z1%)</f>
        <v>2450</v>
      </c>
      <c r="F1865" s="2">
        <v>1</v>
      </c>
      <c r="G1865" s="2"/>
    </row>
    <row r="1866" spans="1:26" customHeight="1" ht="36" hidden="true" outlineLevel="3">
      <c r="A1866" s="2" t="s">
        <v>3489</v>
      </c>
      <c r="B1866" s="3" t="s">
        <v>3490</v>
      </c>
      <c r="C1866" s="2"/>
      <c r="D1866" s="2" t="s">
        <v>16</v>
      </c>
      <c r="E1866" s="4">
        <f>2650.00*(1-Z1%)</f>
        <v>2650</v>
      </c>
      <c r="F1866" s="2">
        <v>1</v>
      </c>
      <c r="G1866" s="2"/>
    </row>
    <row r="1867" spans="1:26" customHeight="1" ht="36" hidden="true" outlineLevel="3">
      <c r="A1867" s="2" t="s">
        <v>3491</v>
      </c>
      <c r="B1867" s="3" t="s">
        <v>3492</v>
      </c>
      <c r="C1867" s="2"/>
      <c r="D1867" s="2" t="s">
        <v>16</v>
      </c>
      <c r="E1867" s="4">
        <f>2690.00*(1-Z1%)</f>
        <v>2690</v>
      </c>
      <c r="F1867" s="2">
        <v>1</v>
      </c>
      <c r="G1867" s="2"/>
    </row>
    <row r="1868" spans="1:26" customHeight="1" ht="18" hidden="true" outlineLevel="3">
      <c r="A1868" s="2" t="s">
        <v>3493</v>
      </c>
      <c r="B1868" s="3" t="s">
        <v>3494</v>
      </c>
      <c r="C1868" s="2"/>
      <c r="D1868" s="2" t="s">
        <v>16</v>
      </c>
      <c r="E1868" s="4">
        <f>3250.00*(1-Z1%)</f>
        <v>3250</v>
      </c>
      <c r="F1868" s="2">
        <v>1</v>
      </c>
      <c r="G1868" s="2"/>
    </row>
    <row r="1869" spans="1:26" customHeight="1" ht="18" hidden="true" outlineLevel="3">
      <c r="A1869" s="2" t="s">
        <v>3495</v>
      </c>
      <c r="B1869" s="3" t="s">
        <v>3496</v>
      </c>
      <c r="C1869" s="2"/>
      <c r="D1869" s="2" t="s">
        <v>16</v>
      </c>
      <c r="E1869" s="4">
        <f>3100.00*(1-Z1%)</f>
        <v>3100</v>
      </c>
      <c r="F1869" s="2">
        <v>1</v>
      </c>
      <c r="G1869" s="2"/>
    </row>
    <row r="1870" spans="1:26" customHeight="1" ht="18" hidden="true" outlineLevel="3">
      <c r="A1870" s="2" t="s">
        <v>3497</v>
      </c>
      <c r="B1870" s="3" t="s">
        <v>3498</v>
      </c>
      <c r="C1870" s="2"/>
      <c r="D1870" s="2" t="s">
        <v>16</v>
      </c>
      <c r="E1870" s="4">
        <f>1650.00*(1-Z1%)</f>
        <v>1650</v>
      </c>
      <c r="F1870" s="2">
        <v>1</v>
      </c>
      <c r="G1870" s="2"/>
    </row>
    <row r="1871" spans="1:26" customHeight="1" ht="18" hidden="true" outlineLevel="3">
      <c r="A1871" s="2" t="s">
        <v>3499</v>
      </c>
      <c r="B1871" s="3" t="s">
        <v>3500</v>
      </c>
      <c r="C1871" s="2"/>
      <c r="D1871" s="2" t="s">
        <v>16</v>
      </c>
      <c r="E1871" s="4">
        <f>3490.00*(1-Z1%)</f>
        <v>3490</v>
      </c>
      <c r="F1871" s="2">
        <v>1</v>
      </c>
      <c r="G1871" s="2"/>
    </row>
    <row r="1872" spans="1:26" customHeight="1" ht="18" hidden="true" outlineLevel="3">
      <c r="A1872" s="2" t="s">
        <v>3501</v>
      </c>
      <c r="B1872" s="3" t="s">
        <v>3502</v>
      </c>
      <c r="C1872" s="2"/>
      <c r="D1872" s="2" t="s">
        <v>16</v>
      </c>
      <c r="E1872" s="4">
        <f>2450.00*(1-Z1%)</f>
        <v>2450</v>
      </c>
      <c r="F1872" s="2">
        <v>1</v>
      </c>
      <c r="G1872" s="2"/>
    </row>
    <row r="1873" spans="1:26" customHeight="1" ht="35" hidden="true" outlineLevel="2">
      <c r="A1873" s="5" t="s">
        <v>3503</v>
      </c>
      <c r="B1873" s="5"/>
      <c r="C1873" s="5"/>
      <c r="D1873" s="5"/>
      <c r="E1873" s="5"/>
      <c r="F1873" s="5"/>
      <c r="G1873" s="5"/>
    </row>
    <row r="1874" spans="1:26" customHeight="1" ht="35" hidden="true" outlineLevel="3">
      <c r="A1874" s="5" t="s">
        <v>3504</v>
      </c>
      <c r="B1874" s="5"/>
      <c r="C1874" s="5"/>
      <c r="D1874" s="5"/>
      <c r="E1874" s="5"/>
      <c r="F1874" s="5"/>
      <c r="G1874" s="5"/>
    </row>
    <row r="1875" spans="1:26" customHeight="1" ht="36" hidden="true" outlineLevel="3">
      <c r="A1875" s="2" t="s">
        <v>3505</v>
      </c>
      <c r="B1875" s="3" t="s">
        <v>3506</v>
      </c>
      <c r="C1875" s="2"/>
      <c r="D1875" s="2" t="s">
        <v>16</v>
      </c>
      <c r="E1875" s="4">
        <f>3550.00*(1-Z1%)</f>
        <v>3550</v>
      </c>
      <c r="F1875" s="2">
        <v>1</v>
      </c>
      <c r="G1875" s="2"/>
    </row>
    <row r="1876" spans="1:26" customHeight="1" ht="35" hidden="true" outlineLevel="3">
      <c r="A1876" s="5" t="s">
        <v>3507</v>
      </c>
      <c r="B1876" s="5"/>
      <c r="C1876" s="5"/>
      <c r="D1876" s="5"/>
      <c r="E1876" s="5"/>
      <c r="F1876" s="5"/>
      <c r="G1876" s="5"/>
    </row>
    <row r="1877" spans="1:26" customHeight="1" ht="35" hidden="true" outlineLevel="4">
      <c r="A1877" s="5" t="s">
        <v>3508</v>
      </c>
      <c r="B1877" s="5"/>
      <c r="C1877" s="5"/>
      <c r="D1877" s="5"/>
      <c r="E1877" s="5"/>
      <c r="F1877" s="5"/>
      <c r="G1877" s="5"/>
    </row>
    <row r="1878" spans="1:26" customHeight="1" ht="18" hidden="true" outlineLevel="4">
      <c r="A1878" s="2" t="s">
        <v>3509</v>
      </c>
      <c r="B1878" s="3" t="s">
        <v>3510</v>
      </c>
      <c r="C1878" s="2"/>
      <c r="D1878" s="2" t="s">
        <v>16</v>
      </c>
      <c r="E1878" s="4">
        <f>150.00*(1-Z1%)</f>
        <v>150</v>
      </c>
      <c r="F1878" s="2">
        <v>1</v>
      </c>
      <c r="G1878" s="2"/>
    </row>
    <row r="1879" spans="1:26" customHeight="1" ht="18" hidden="true" outlineLevel="4">
      <c r="A1879" s="2" t="s">
        <v>3511</v>
      </c>
      <c r="B1879" s="3" t="s">
        <v>3512</v>
      </c>
      <c r="C1879" s="2"/>
      <c r="D1879" s="2" t="s">
        <v>16</v>
      </c>
      <c r="E1879" s="4">
        <f>60.00*(1-Z1%)</f>
        <v>60</v>
      </c>
      <c r="F1879" s="2">
        <v>1</v>
      </c>
      <c r="G1879" s="2"/>
    </row>
    <row r="1880" spans="1:26" customHeight="1" ht="36" hidden="true" outlineLevel="4">
      <c r="A1880" s="2" t="s">
        <v>3513</v>
      </c>
      <c r="B1880" s="3" t="s">
        <v>3514</v>
      </c>
      <c r="C1880" s="2"/>
      <c r="D1880" s="2" t="s">
        <v>16</v>
      </c>
      <c r="E1880" s="4">
        <f>90.00*(1-Z1%)</f>
        <v>90</v>
      </c>
      <c r="F1880" s="2">
        <v>1</v>
      </c>
      <c r="G1880" s="2"/>
    </row>
    <row r="1881" spans="1:26" customHeight="1" ht="36" hidden="true" outlineLevel="4">
      <c r="A1881" s="2" t="s">
        <v>3515</v>
      </c>
      <c r="B1881" s="3" t="s">
        <v>3516</v>
      </c>
      <c r="C1881" s="2"/>
      <c r="D1881" s="2" t="s">
        <v>16</v>
      </c>
      <c r="E1881" s="4">
        <f>100.00*(1-Z1%)</f>
        <v>100</v>
      </c>
      <c r="F1881" s="2">
        <v>1</v>
      </c>
      <c r="G1881" s="2"/>
    </row>
    <row r="1882" spans="1:26" customHeight="1" ht="36" hidden="true" outlineLevel="4">
      <c r="A1882" s="2" t="s">
        <v>3517</v>
      </c>
      <c r="B1882" s="3" t="s">
        <v>3518</v>
      </c>
      <c r="C1882" s="2"/>
      <c r="D1882" s="2" t="s">
        <v>16</v>
      </c>
      <c r="E1882" s="4">
        <f>75.00*(1-Z1%)</f>
        <v>75</v>
      </c>
      <c r="F1882" s="2">
        <v>1</v>
      </c>
      <c r="G1882" s="2"/>
    </row>
    <row r="1883" spans="1:26" customHeight="1" ht="35" hidden="true" outlineLevel="4">
      <c r="A1883" s="5" t="s">
        <v>3519</v>
      </c>
      <c r="B1883" s="5"/>
      <c r="C1883" s="5"/>
      <c r="D1883" s="5"/>
      <c r="E1883" s="5"/>
      <c r="F1883" s="5"/>
      <c r="G1883" s="5"/>
    </row>
    <row r="1884" spans="1:26" customHeight="1" ht="36" hidden="true" outlineLevel="4">
      <c r="A1884" s="2" t="s">
        <v>3520</v>
      </c>
      <c r="B1884" s="3" t="s">
        <v>3521</v>
      </c>
      <c r="C1884" s="2"/>
      <c r="D1884" s="2" t="s">
        <v>16</v>
      </c>
      <c r="E1884" s="4">
        <f>200.00*(1-Z1%)</f>
        <v>200</v>
      </c>
      <c r="F1884" s="2">
        <v>1</v>
      </c>
      <c r="G1884" s="2"/>
    </row>
    <row r="1885" spans="1:26" customHeight="1" ht="36" hidden="true" outlineLevel="4">
      <c r="A1885" s="2" t="s">
        <v>3522</v>
      </c>
      <c r="B1885" s="3" t="s">
        <v>3523</v>
      </c>
      <c r="C1885" s="2"/>
      <c r="D1885" s="2" t="s">
        <v>16</v>
      </c>
      <c r="E1885" s="4">
        <f>150.00*(1-Z1%)</f>
        <v>150</v>
      </c>
      <c r="F1885" s="2">
        <v>1</v>
      </c>
      <c r="G1885" s="2"/>
    </row>
    <row r="1886" spans="1:26" customHeight="1" ht="36" hidden="true" outlineLevel="4">
      <c r="A1886" s="2" t="s">
        <v>3524</v>
      </c>
      <c r="B1886" s="3" t="s">
        <v>3525</v>
      </c>
      <c r="C1886" s="2"/>
      <c r="D1886" s="2" t="s">
        <v>16</v>
      </c>
      <c r="E1886" s="4">
        <f>250.00*(1-Z1%)</f>
        <v>250</v>
      </c>
      <c r="F1886" s="2">
        <v>1</v>
      </c>
      <c r="G1886" s="2"/>
    </row>
    <row r="1887" spans="1:26" customHeight="1" ht="36" hidden="true" outlineLevel="4">
      <c r="A1887" s="2" t="s">
        <v>3526</v>
      </c>
      <c r="B1887" s="3" t="s">
        <v>3527</v>
      </c>
      <c r="C1887" s="2"/>
      <c r="D1887" s="2" t="s">
        <v>16</v>
      </c>
      <c r="E1887" s="4">
        <f>250.00*(1-Z1%)</f>
        <v>250</v>
      </c>
      <c r="F1887" s="2">
        <v>1</v>
      </c>
      <c r="G1887" s="2"/>
    </row>
    <row r="1888" spans="1:26" customHeight="1" ht="36" hidden="true" outlineLevel="4">
      <c r="A1888" s="2" t="s">
        <v>3528</v>
      </c>
      <c r="B1888" s="3" t="s">
        <v>3529</v>
      </c>
      <c r="C1888" s="2"/>
      <c r="D1888" s="2" t="s">
        <v>16</v>
      </c>
      <c r="E1888" s="4">
        <f>200.00*(1-Z1%)</f>
        <v>200</v>
      </c>
      <c r="F1888" s="2">
        <v>1</v>
      </c>
      <c r="G1888" s="2"/>
    </row>
    <row r="1889" spans="1:26" customHeight="1" ht="18" hidden="true" outlineLevel="4">
      <c r="A1889" s="2" t="s">
        <v>3530</v>
      </c>
      <c r="B1889" s="3" t="s">
        <v>3531</v>
      </c>
      <c r="C1889" s="2"/>
      <c r="D1889" s="2" t="s">
        <v>16</v>
      </c>
      <c r="E1889" s="4">
        <f>450.00*(1-Z1%)</f>
        <v>450</v>
      </c>
      <c r="F1889" s="2">
        <v>1</v>
      </c>
      <c r="G1889" s="2"/>
    </row>
    <row r="1890" spans="1:26" customHeight="1" ht="18" hidden="true" outlineLevel="4">
      <c r="A1890" s="2" t="s">
        <v>3532</v>
      </c>
      <c r="B1890" s="3" t="s">
        <v>3533</v>
      </c>
      <c r="C1890" s="2"/>
      <c r="D1890" s="2" t="s">
        <v>16</v>
      </c>
      <c r="E1890" s="4">
        <f>1050.00*(1-Z1%)</f>
        <v>1050</v>
      </c>
      <c r="F1890" s="2">
        <v>1</v>
      </c>
      <c r="G1890" s="2"/>
    </row>
    <row r="1891" spans="1:26" customHeight="1" ht="35" hidden="true" outlineLevel="3">
      <c r="A1891" s="5" t="s">
        <v>3534</v>
      </c>
      <c r="B1891" s="5"/>
      <c r="C1891" s="5"/>
      <c r="D1891" s="5"/>
      <c r="E1891" s="5"/>
      <c r="F1891" s="5"/>
      <c r="G1891" s="5"/>
    </row>
    <row r="1892" spans="1:26" customHeight="1" ht="18" hidden="true" outlineLevel="3">
      <c r="A1892" s="2" t="s">
        <v>3535</v>
      </c>
      <c r="B1892" s="3" t="s">
        <v>3536</v>
      </c>
      <c r="C1892" s="2"/>
      <c r="D1892" s="2" t="s">
        <v>16</v>
      </c>
      <c r="E1892" s="4">
        <f>790.00*(1-Z1%)</f>
        <v>790</v>
      </c>
      <c r="F1892" s="2">
        <v>1</v>
      </c>
      <c r="G1892" s="2"/>
    </row>
    <row r="1893" spans="1:26" customHeight="1" ht="18" hidden="true" outlineLevel="3">
      <c r="A1893" s="2" t="s">
        <v>3537</v>
      </c>
      <c r="B1893" s="3" t="s">
        <v>3538</v>
      </c>
      <c r="C1893" s="2"/>
      <c r="D1893" s="2" t="s">
        <v>16</v>
      </c>
      <c r="E1893" s="4">
        <f>790.00*(1-Z1%)</f>
        <v>790</v>
      </c>
      <c r="F1893" s="2">
        <v>1</v>
      </c>
      <c r="G1893" s="2"/>
    </row>
    <row r="1894" spans="1:26" customHeight="1" ht="18" hidden="true" outlineLevel="3">
      <c r="A1894" s="2" t="s">
        <v>3539</v>
      </c>
      <c r="B1894" s="3" t="s">
        <v>3540</v>
      </c>
      <c r="C1894" s="2"/>
      <c r="D1894" s="2" t="s">
        <v>16</v>
      </c>
      <c r="E1894" s="4">
        <f>690.00*(1-Z1%)</f>
        <v>690</v>
      </c>
      <c r="F1894" s="2">
        <v>1</v>
      </c>
      <c r="G1894" s="2"/>
    </row>
    <row r="1895" spans="1:26" customHeight="1" ht="18" hidden="true" outlineLevel="3">
      <c r="A1895" s="2" t="s">
        <v>3541</v>
      </c>
      <c r="B1895" s="3" t="s">
        <v>3542</v>
      </c>
      <c r="C1895" s="2"/>
      <c r="D1895" s="2" t="s">
        <v>16</v>
      </c>
      <c r="E1895" s="4">
        <f>25.00*(1-Z1%)</f>
        <v>25</v>
      </c>
      <c r="F1895" s="2">
        <v>5</v>
      </c>
      <c r="G1895" s="2"/>
    </row>
    <row r="1896" spans="1:26" customHeight="1" ht="35" hidden="true" outlineLevel="2">
      <c r="A1896" s="5" t="s">
        <v>3543</v>
      </c>
      <c r="B1896" s="5"/>
      <c r="C1896" s="5"/>
      <c r="D1896" s="5"/>
      <c r="E1896" s="5"/>
      <c r="F1896" s="5"/>
      <c r="G1896" s="5"/>
    </row>
    <row r="1897" spans="1:26" customHeight="1" ht="35" hidden="true" outlineLevel="3">
      <c r="A1897" s="5" t="s">
        <v>3544</v>
      </c>
      <c r="B1897" s="5"/>
      <c r="C1897" s="5"/>
      <c r="D1897" s="5"/>
      <c r="E1897" s="5"/>
      <c r="F1897" s="5"/>
      <c r="G1897" s="5"/>
    </row>
    <row r="1898" spans="1:26" customHeight="1" ht="18" hidden="true" outlineLevel="3">
      <c r="A1898" s="2" t="s">
        <v>3545</v>
      </c>
      <c r="B1898" s="3" t="s">
        <v>3546</v>
      </c>
      <c r="C1898" s="2"/>
      <c r="D1898" s="2" t="s">
        <v>16</v>
      </c>
      <c r="E1898" s="4">
        <f>350.00*(1-Z1%)</f>
        <v>350</v>
      </c>
      <c r="F1898" s="2">
        <v>1</v>
      </c>
      <c r="G1898" s="2"/>
    </row>
    <row r="1899" spans="1:26" customHeight="1" ht="18" hidden="true" outlineLevel="3">
      <c r="A1899" s="2" t="s">
        <v>3547</v>
      </c>
      <c r="B1899" s="3" t="s">
        <v>3548</v>
      </c>
      <c r="C1899" s="2"/>
      <c r="D1899" s="2" t="s">
        <v>16</v>
      </c>
      <c r="E1899" s="4">
        <f>690.00*(1-Z1%)</f>
        <v>690</v>
      </c>
      <c r="F1899" s="2">
        <v>1</v>
      </c>
      <c r="G1899" s="2"/>
    </row>
    <row r="1900" spans="1:26" customHeight="1" ht="18" hidden="true" outlineLevel="3">
      <c r="A1900" s="2" t="s">
        <v>3549</v>
      </c>
      <c r="B1900" s="3" t="s">
        <v>3550</v>
      </c>
      <c r="C1900" s="2"/>
      <c r="D1900" s="2" t="s">
        <v>16</v>
      </c>
      <c r="E1900" s="4">
        <f>690.00*(1-Z1%)</f>
        <v>690</v>
      </c>
      <c r="F1900" s="2">
        <v>1</v>
      </c>
      <c r="G1900" s="2"/>
    </row>
    <row r="1901" spans="1:26" customHeight="1" ht="18" hidden="true" outlineLevel="3">
      <c r="A1901" s="2" t="s">
        <v>3551</v>
      </c>
      <c r="B1901" s="3" t="s">
        <v>3552</v>
      </c>
      <c r="C1901" s="2"/>
      <c r="D1901" s="2" t="s">
        <v>16</v>
      </c>
      <c r="E1901" s="4">
        <f>350.00*(1-Z1%)</f>
        <v>350</v>
      </c>
      <c r="F1901" s="2">
        <v>1</v>
      </c>
      <c r="G1901" s="2"/>
    </row>
    <row r="1902" spans="1:26" customHeight="1" ht="35" hidden="true" outlineLevel="3">
      <c r="A1902" s="5" t="s">
        <v>3553</v>
      </c>
      <c r="B1902" s="5"/>
      <c r="C1902" s="5"/>
      <c r="D1902" s="5"/>
      <c r="E1902" s="5"/>
      <c r="F1902" s="5"/>
      <c r="G1902" s="5"/>
    </row>
    <row r="1903" spans="1:26" customHeight="1" ht="35" hidden="true" outlineLevel="4">
      <c r="A1903" s="5" t="s">
        <v>3554</v>
      </c>
      <c r="B1903" s="5"/>
      <c r="C1903" s="5"/>
      <c r="D1903" s="5"/>
      <c r="E1903" s="5"/>
      <c r="F1903" s="5"/>
      <c r="G1903" s="5"/>
    </row>
    <row r="1904" spans="1:26" customHeight="1" ht="18" hidden="true" outlineLevel="4">
      <c r="A1904" s="2" t="s">
        <v>3555</v>
      </c>
      <c r="B1904" s="3" t="s">
        <v>3556</v>
      </c>
      <c r="C1904" s="2"/>
      <c r="D1904" s="2" t="s">
        <v>16</v>
      </c>
      <c r="E1904" s="4">
        <f>270.00*(1-Z1%)</f>
        <v>270</v>
      </c>
      <c r="F1904" s="2">
        <v>1</v>
      </c>
      <c r="G1904" s="2"/>
    </row>
    <row r="1905" spans="1:26" customHeight="1" ht="18" hidden="true" outlineLevel="4">
      <c r="A1905" s="2" t="s">
        <v>3557</v>
      </c>
      <c r="B1905" s="3" t="s">
        <v>3558</v>
      </c>
      <c r="C1905" s="2"/>
      <c r="D1905" s="2" t="s">
        <v>16</v>
      </c>
      <c r="E1905" s="4">
        <f>250.00*(1-Z1%)</f>
        <v>250</v>
      </c>
      <c r="F1905" s="2">
        <v>1</v>
      </c>
      <c r="G1905" s="2"/>
    </row>
    <row r="1906" spans="1:26" customHeight="1" ht="18" hidden="true" outlineLevel="4">
      <c r="A1906" s="2" t="s">
        <v>3559</v>
      </c>
      <c r="B1906" s="3" t="s">
        <v>3560</v>
      </c>
      <c r="C1906" s="2"/>
      <c r="D1906" s="2" t="s">
        <v>16</v>
      </c>
      <c r="E1906" s="4">
        <f>400.00*(1-Z1%)</f>
        <v>400</v>
      </c>
      <c r="F1906" s="2">
        <v>1</v>
      </c>
      <c r="G1906" s="2"/>
    </row>
    <row r="1907" spans="1:26" customHeight="1" ht="35" hidden="true" outlineLevel="4">
      <c r="A1907" s="5" t="s">
        <v>3561</v>
      </c>
      <c r="B1907" s="5"/>
      <c r="C1907" s="5"/>
      <c r="D1907" s="5"/>
      <c r="E1907" s="5"/>
      <c r="F1907" s="5"/>
      <c r="G1907" s="5"/>
    </row>
    <row r="1908" spans="1:26" customHeight="1" ht="36" hidden="true" outlineLevel="4">
      <c r="A1908" s="2" t="s">
        <v>3562</v>
      </c>
      <c r="B1908" s="3" t="s">
        <v>3563</v>
      </c>
      <c r="C1908" s="2"/>
      <c r="D1908" s="2" t="s">
        <v>16</v>
      </c>
      <c r="E1908" s="4">
        <f>200.00*(1-Z1%)</f>
        <v>200</v>
      </c>
      <c r="F1908" s="2">
        <v>1</v>
      </c>
      <c r="G1908" s="2"/>
    </row>
    <row r="1909" spans="1:26" customHeight="1" ht="36" hidden="true" outlineLevel="4">
      <c r="A1909" s="2" t="s">
        <v>3564</v>
      </c>
      <c r="B1909" s="3" t="s">
        <v>3565</v>
      </c>
      <c r="C1909" s="2"/>
      <c r="D1909" s="2" t="s">
        <v>16</v>
      </c>
      <c r="E1909" s="4">
        <f>350.00*(1-Z1%)</f>
        <v>350</v>
      </c>
      <c r="F1909" s="2">
        <v>1</v>
      </c>
      <c r="G1909" s="2"/>
    </row>
    <row r="1910" spans="1:26" customHeight="1" ht="18" hidden="true" outlineLevel="4">
      <c r="A1910" s="2" t="s">
        <v>3566</v>
      </c>
      <c r="B1910" s="3" t="s">
        <v>3567</v>
      </c>
      <c r="C1910" s="2"/>
      <c r="D1910" s="2" t="s">
        <v>16</v>
      </c>
      <c r="E1910" s="4">
        <f>1000.00*(1-Z1%)</f>
        <v>1000</v>
      </c>
      <c r="F1910" s="2">
        <v>1</v>
      </c>
      <c r="G1910" s="2"/>
    </row>
    <row r="1911" spans="1:26" customHeight="1" ht="18" hidden="true" outlineLevel="4">
      <c r="A1911" s="2" t="s">
        <v>3568</v>
      </c>
      <c r="B1911" s="3" t="s">
        <v>3569</v>
      </c>
      <c r="C1911" s="2"/>
      <c r="D1911" s="2" t="s">
        <v>16</v>
      </c>
      <c r="E1911" s="4">
        <f>1000.00*(1-Z1%)</f>
        <v>1000</v>
      </c>
      <c r="F1911" s="2">
        <v>1</v>
      </c>
      <c r="G1911" s="2"/>
    </row>
    <row r="1912" spans="1:26" customHeight="1" ht="18" hidden="true" outlineLevel="4">
      <c r="A1912" s="2" t="s">
        <v>3570</v>
      </c>
      <c r="B1912" s="3" t="s">
        <v>3571</v>
      </c>
      <c r="C1912" s="2"/>
      <c r="D1912" s="2" t="s">
        <v>16</v>
      </c>
      <c r="E1912" s="4">
        <f>1150.00*(1-Z1%)</f>
        <v>1150</v>
      </c>
      <c r="F1912" s="2">
        <v>1</v>
      </c>
      <c r="G1912" s="2"/>
    </row>
    <row r="1913" spans="1:26" customHeight="1" ht="36" hidden="true" outlineLevel="4">
      <c r="A1913" s="2" t="s">
        <v>3572</v>
      </c>
      <c r="B1913" s="3" t="s">
        <v>3573</v>
      </c>
      <c r="C1913" s="2"/>
      <c r="D1913" s="2" t="s">
        <v>16</v>
      </c>
      <c r="E1913" s="4">
        <f>250.00*(1-Z1%)</f>
        <v>250</v>
      </c>
      <c r="F1913" s="2">
        <v>1</v>
      </c>
      <c r="G1913" s="2"/>
    </row>
    <row r="1914" spans="1:26" customHeight="1" ht="36" hidden="true" outlineLevel="4">
      <c r="A1914" s="2" t="s">
        <v>3574</v>
      </c>
      <c r="B1914" s="3" t="s">
        <v>3575</v>
      </c>
      <c r="C1914" s="2"/>
      <c r="D1914" s="2" t="s">
        <v>16</v>
      </c>
      <c r="E1914" s="4">
        <f>60.00*(1-Z1%)</f>
        <v>60</v>
      </c>
      <c r="F1914" s="2">
        <v>4</v>
      </c>
      <c r="G1914" s="2"/>
    </row>
    <row r="1915" spans="1:26" customHeight="1" ht="36" hidden="true" outlineLevel="4">
      <c r="A1915" s="2" t="s">
        <v>3576</v>
      </c>
      <c r="B1915" s="3" t="s">
        <v>3577</v>
      </c>
      <c r="C1915" s="2"/>
      <c r="D1915" s="2" t="s">
        <v>16</v>
      </c>
      <c r="E1915" s="4">
        <f>300.00*(1-Z1%)</f>
        <v>300</v>
      </c>
      <c r="F1915" s="2">
        <v>1</v>
      </c>
      <c r="G1915" s="2"/>
    </row>
    <row r="1916" spans="1:26" customHeight="1" ht="36" hidden="true" outlineLevel="4">
      <c r="A1916" s="2" t="s">
        <v>3578</v>
      </c>
      <c r="B1916" s="3" t="s">
        <v>3579</v>
      </c>
      <c r="C1916" s="2"/>
      <c r="D1916" s="2" t="s">
        <v>16</v>
      </c>
      <c r="E1916" s="4">
        <f>400.00*(1-Z1%)</f>
        <v>400</v>
      </c>
      <c r="F1916" s="2">
        <v>1</v>
      </c>
      <c r="G1916" s="2"/>
    </row>
    <row r="1917" spans="1:26" customHeight="1" ht="36" hidden="true" outlineLevel="4">
      <c r="A1917" s="2" t="s">
        <v>3580</v>
      </c>
      <c r="B1917" s="3" t="s">
        <v>3581</v>
      </c>
      <c r="C1917" s="2"/>
      <c r="D1917" s="2" t="s">
        <v>16</v>
      </c>
      <c r="E1917" s="4">
        <f>250.00*(1-Z1%)</f>
        <v>250</v>
      </c>
      <c r="F1917" s="2">
        <v>1</v>
      </c>
      <c r="G1917" s="2"/>
    </row>
    <row r="1918" spans="1:26" customHeight="1" ht="36" hidden="true" outlineLevel="4">
      <c r="A1918" s="2" t="s">
        <v>3582</v>
      </c>
      <c r="B1918" s="3" t="s">
        <v>3583</v>
      </c>
      <c r="C1918" s="2"/>
      <c r="D1918" s="2" t="s">
        <v>16</v>
      </c>
      <c r="E1918" s="4">
        <f>300.00*(1-Z1%)</f>
        <v>300</v>
      </c>
      <c r="F1918" s="2">
        <v>1</v>
      </c>
      <c r="G1918" s="2"/>
    </row>
    <row r="1919" spans="1:26" customHeight="1" ht="36" hidden="true" outlineLevel="4">
      <c r="A1919" s="2" t="s">
        <v>3584</v>
      </c>
      <c r="B1919" s="3" t="s">
        <v>3585</v>
      </c>
      <c r="C1919" s="2"/>
      <c r="D1919" s="2" t="s">
        <v>16</v>
      </c>
      <c r="E1919" s="4">
        <f>250.00*(1-Z1%)</f>
        <v>250</v>
      </c>
      <c r="F1919" s="2">
        <v>1</v>
      </c>
      <c r="G1919" s="2"/>
    </row>
    <row r="1920" spans="1:26" customHeight="1" ht="36" hidden="true" outlineLevel="4">
      <c r="A1920" s="2" t="s">
        <v>3586</v>
      </c>
      <c r="B1920" s="3" t="s">
        <v>3587</v>
      </c>
      <c r="C1920" s="2"/>
      <c r="D1920" s="2" t="s">
        <v>16</v>
      </c>
      <c r="E1920" s="4">
        <f>250.00*(1-Z1%)</f>
        <v>250</v>
      </c>
      <c r="F1920" s="2">
        <v>1</v>
      </c>
      <c r="G1920" s="2"/>
    </row>
    <row r="1921" spans="1:26" customHeight="1" ht="36" hidden="true" outlineLevel="4">
      <c r="A1921" s="2" t="s">
        <v>3588</v>
      </c>
      <c r="B1921" s="3" t="s">
        <v>3589</v>
      </c>
      <c r="C1921" s="2"/>
      <c r="D1921" s="2" t="s">
        <v>16</v>
      </c>
      <c r="E1921" s="4">
        <f>200.00*(1-Z1%)</f>
        <v>200</v>
      </c>
      <c r="F1921" s="2">
        <v>1</v>
      </c>
      <c r="G1921" s="2"/>
    </row>
    <row r="1922" spans="1:26" customHeight="1" ht="36" hidden="true" outlineLevel="4">
      <c r="A1922" s="2" t="s">
        <v>3590</v>
      </c>
      <c r="B1922" s="3" t="s">
        <v>3591</v>
      </c>
      <c r="C1922" s="2"/>
      <c r="D1922" s="2" t="s">
        <v>16</v>
      </c>
      <c r="E1922" s="4">
        <f>300.00*(1-Z1%)</f>
        <v>300</v>
      </c>
      <c r="F1922" s="2">
        <v>1</v>
      </c>
      <c r="G1922" s="2"/>
    </row>
    <row r="1923" spans="1:26" customHeight="1" ht="36" hidden="true" outlineLevel="4">
      <c r="A1923" s="2" t="s">
        <v>3592</v>
      </c>
      <c r="B1923" s="3" t="s">
        <v>3593</v>
      </c>
      <c r="C1923" s="2"/>
      <c r="D1923" s="2" t="s">
        <v>16</v>
      </c>
      <c r="E1923" s="4">
        <f>300.00*(1-Z1%)</f>
        <v>300</v>
      </c>
      <c r="F1923" s="2">
        <v>1</v>
      </c>
      <c r="G1923" s="2"/>
    </row>
    <row r="1924" spans="1:26" customHeight="1" ht="36" hidden="true" outlineLevel="4">
      <c r="A1924" s="2" t="s">
        <v>3594</v>
      </c>
      <c r="B1924" s="3" t="s">
        <v>3595</v>
      </c>
      <c r="C1924" s="2"/>
      <c r="D1924" s="2" t="s">
        <v>16</v>
      </c>
      <c r="E1924" s="4">
        <f>250.00*(1-Z1%)</f>
        <v>250</v>
      </c>
      <c r="F1924" s="2">
        <v>1</v>
      </c>
      <c r="G1924" s="2"/>
    </row>
    <row r="1925" spans="1:26" customHeight="1" ht="35" hidden="true" outlineLevel="2">
      <c r="A1925" s="5" t="s">
        <v>3596</v>
      </c>
      <c r="B1925" s="5"/>
      <c r="C1925" s="5"/>
      <c r="D1925" s="5"/>
      <c r="E1925" s="5"/>
      <c r="F1925" s="5"/>
      <c r="G1925" s="5"/>
    </row>
    <row r="1926" spans="1:26" customHeight="1" ht="35" hidden="true" outlineLevel="3">
      <c r="A1926" s="5" t="s">
        <v>3597</v>
      </c>
      <c r="B1926" s="5"/>
      <c r="C1926" s="5"/>
      <c r="D1926" s="5"/>
      <c r="E1926" s="5"/>
      <c r="F1926" s="5"/>
      <c r="G1926" s="5"/>
    </row>
    <row r="1927" spans="1:26" customHeight="1" ht="18" hidden="true" outlineLevel="3">
      <c r="A1927" s="2" t="s">
        <v>3598</v>
      </c>
      <c r="B1927" s="3" t="s">
        <v>3599</v>
      </c>
      <c r="C1927" s="2"/>
      <c r="D1927" s="2" t="s">
        <v>16</v>
      </c>
      <c r="E1927" s="4">
        <f>110.00*(1-Z1%)</f>
        <v>110</v>
      </c>
      <c r="F1927" s="2">
        <v>2</v>
      </c>
      <c r="G1927" s="2"/>
    </row>
    <row r="1928" spans="1:26" customHeight="1" ht="35" hidden="true" outlineLevel="3">
      <c r="A1928" s="5" t="s">
        <v>3600</v>
      </c>
      <c r="B1928" s="5"/>
      <c r="C1928" s="5"/>
      <c r="D1928" s="5"/>
      <c r="E1928" s="5"/>
      <c r="F1928" s="5"/>
      <c r="G1928" s="5"/>
    </row>
    <row r="1929" spans="1:26" customHeight="1" ht="18" hidden="true" outlineLevel="3">
      <c r="A1929" s="2" t="s">
        <v>3601</v>
      </c>
      <c r="B1929" s="3" t="s">
        <v>3602</v>
      </c>
      <c r="C1929" s="2"/>
      <c r="D1929" s="2" t="s">
        <v>16</v>
      </c>
      <c r="E1929" s="4">
        <f>130.00*(1-Z1%)</f>
        <v>130</v>
      </c>
      <c r="F1929" s="2">
        <v>1</v>
      </c>
      <c r="G1929" s="2"/>
    </row>
    <row r="1930" spans="1:26" customHeight="1" ht="18" hidden="true" outlineLevel="3">
      <c r="A1930" s="2" t="s">
        <v>3603</v>
      </c>
      <c r="B1930" s="3" t="s">
        <v>3604</v>
      </c>
      <c r="C1930" s="2"/>
      <c r="D1930" s="2" t="s">
        <v>16</v>
      </c>
      <c r="E1930" s="4">
        <f>100.00*(1-Z1%)</f>
        <v>100</v>
      </c>
      <c r="F1930" s="2">
        <v>1</v>
      </c>
      <c r="G1930" s="2"/>
    </row>
    <row r="1931" spans="1:26" customHeight="1" ht="35" hidden="true" outlineLevel="2">
      <c r="A1931" s="5" t="s">
        <v>3605</v>
      </c>
      <c r="B1931" s="5"/>
      <c r="C1931" s="5"/>
      <c r="D1931" s="5"/>
      <c r="E1931" s="5"/>
      <c r="F1931" s="5"/>
      <c r="G1931" s="5"/>
    </row>
    <row r="1932" spans="1:26" customHeight="1" ht="18" hidden="true" outlineLevel="2">
      <c r="A1932" s="2" t="s">
        <v>3606</v>
      </c>
      <c r="B1932" s="3" t="s">
        <v>3607</v>
      </c>
      <c r="C1932" s="2"/>
      <c r="D1932" s="2" t="s">
        <v>16</v>
      </c>
      <c r="E1932" s="4">
        <f>590.00*(1-Z1%)</f>
        <v>590</v>
      </c>
      <c r="F1932" s="2">
        <v>1</v>
      </c>
      <c r="G1932" s="2"/>
    </row>
    <row r="1933" spans="1:26" customHeight="1" ht="36" hidden="true" outlineLevel="2">
      <c r="A1933" s="2" t="s">
        <v>3608</v>
      </c>
      <c r="B1933" s="3" t="s">
        <v>3609</v>
      </c>
      <c r="C1933" s="2"/>
      <c r="D1933" s="2" t="s">
        <v>16</v>
      </c>
      <c r="E1933" s="4">
        <f>390.00*(1-Z1%)</f>
        <v>390</v>
      </c>
      <c r="F1933" s="2">
        <v>1</v>
      </c>
      <c r="G1933" s="2"/>
    </row>
    <row r="1934" spans="1:26" customHeight="1" ht="36" hidden="true" outlineLevel="2">
      <c r="A1934" s="2" t="s">
        <v>3610</v>
      </c>
      <c r="B1934" s="3" t="s">
        <v>3611</v>
      </c>
      <c r="C1934" s="2"/>
      <c r="D1934" s="2" t="s">
        <v>16</v>
      </c>
      <c r="E1934" s="4">
        <f>250.00*(1-Z1%)</f>
        <v>250</v>
      </c>
      <c r="F1934" s="2">
        <v>1</v>
      </c>
      <c r="G1934" s="2"/>
    </row>
    <row r="1935" spans="1:26" customHeight="1" ht="36" hidden="true" outlineLevel="2">
      <c r="A1935" s="2" t="s">
        <v>3612</v>
      </c>
      <c r="B1935" s="3" t="s">
        <v>3613</v>
      </c>
      <c r="C1935" s="2"/>
      <c r="D1935" s="2" t="s">
        <v>16</v>
      </c>
      <c r="E1935" s="4">
        <f>250.00*(1-Z1%)</f>
        <v>250</v>
      </c>
      <c r="F1935" s="2">
        <v>1</v>
      </c>
      <c r="G1935" s="2"/>
    </row>
    <row r="1936" spans="1:26" customHeight="1" ht="35">
      <c r="A1936" s="1" t="s">
        <v>3614</v>
      </c>
      <c r="B1936" s="1"/>
      <c r="C1936" s="1"/>
      <c r="D1936" s="1"/>
      <c r="E1936" s="1"/>
      <c r="F1936" s="1"/>
      <c r="G1936" s="1"/>
    </row>
    <row r="1937" spans="1:26" customHeight="1" ht="35" hidden="true" outlineLevel="2">
      <c r="A1937" s="5" t="s">
        <v>3615</v>
      </c>
      <c r="B1937" s="5"/>
      <c r="C1937" s="5"/>
      <c r="D1937" s="5"/>
      <c r="E1937" s="5"/>
      <c r="F1937" s="5"/>
      <c r="G1937" s="5"/>
    </row>
    <row r="1938" spans="1:26" customHeight="1" ht="35" hidden="true" outlineLevel="3">
      <c r="A1938" s="5" t="s">
        <v>3616</v>
      </c>
      <c r="B1938" s="5"/>
      <c r="C1938" s="5"/>
      <c r="D1938" s="5"/>
      <c r="E1938" s="5"/>
      <c r="F1938" s="5"/>
      <c r="G1938" s="5"/>
    </row>
    <row r="1939" spans="1:26" customHeight="1" ht="36" hidden="true" outlineLevel="3">
      <c r="A1939" s="2" t="s">
        <v>3617</v>
      </c>
      <c r="B1939" s="3" t="s">
        <v>3618</v>
      </c>
      <c r="C1939" s="2"/>
      <c r="D1939" s="2" t="s">
        <v>16</v>
      </c>
      <c r="E1939" s="4">
        <f>1650.00*(1-Z1%)</f>
        <v>1650</v>
      </c>
      <c r="F1939" s="2">
        <v>1</v>
      </c>
      <c r="G1939" s="2"/>
    </row>
    <row r="1940" spans="1:26" customHeight="1" ht="35" hidden="true" outlineLevel="3">
      <c r="A1940" s="5" t="s">
        <v>3619</v>
      </c>
      <c r="B1940" s="5"/>
      <c r="C1940" s="5"/>
      <c r="D1940" s="5"/>
      <c r="E1940" s="5"/>
      <c r="F1940" s="5"/>
      <c r="G1940" s="5"/>
    </row>
    <row r="1941" spans="1:26" customHeight="1" ht="36" hidden="true" outlineLevel="3">
      <c r="A1941" s="2" t="s">
        <v>3620</v>
      </c>
      <c r="B1941" s="3" t="s">
        <v>3621</v>
      </c>
      <c r="C1941" s="2"/>
      <c r="D1941" s="2" t="s">
        <v>16</v>
      </c>
      <c r="E1941" s="4">
        <f>520.00*(1-Z1%)</f>
        <v>520</v>
      </c>
      <c r="F1941" s="2">
        <v>1</v>
      </c>
      <c r="G1941" s="2"/>
    </row>
    <row r="1942" spans="1:26" customHeight="1" ht="36" hidden="true" outlineLevel="3">
      <c r="A1942" s="2" t="s">
        <v>3622</v>
      </c>
      <c r="B1942" s="3" t="s">
        <v>3623</v>
      </c>
      <c r="C1942" s="2"/>
      <c r="D1942" s="2" t="s">
        <v>16</v>
      </c>
      <c r="E1942" s="4">
        <f>550.00*(1-Z1%)</f>
        <v>550</v>
      </c>
      <c r="F1942" s="2">
        <v>1</v>
      </c>
      <c r="G1942" s="2"/>
    </row>
    <row r="1943" spans="1:26" customHeight="1" ht="36" hidden="true" outlineLevel="3">
      <c r="A1943" s="2" t="s">
        <v>3624</v>
      </c>
      <c r="B1943" s="3" t="s">
        <v>3625</v>
      </c>
      <c r="C1943" s="2"/>
      <c r="D1943" s="2" t="s">
        <v>16</v>
      </c>
      <c r="E1943" s="4">
        <f>1050.00*(1-Z1%)</f>
        <v>1050</v>
      </c>
      <c r="F1943" s="2">
        <v>1</v>
      </c>
      <c r="G1943" s="2"/>
    </row>
    <row r="1944" spans="1:26" customHeight="1" ht="36" hidden="true" outlineLevel="3">
      <c r="A1944" s="2" t="s">
        <v>3626</v>
      </c>
      <c r="B1944" s="3" t="s">
        <v>3627</v>
      </c>
      <c r="C1944" s="2"/>
      <c r="D1944" s="2" t="s">
        <v>16</v>
      </c>
      <c r="E1944" s="4">
        <f>480.00*(1-Z1%)</f>
        <v>480</v>
      </c>
      <c r="F1944" s="2">
        <v>1</v>
      </c>
      <c r="G1944" s="2"/>
    </row>
    <row r="1945" spans="1:26" customHeight="1" ht="36" hidden="true" outlineLevel="3">
      <c r="A1945" s="2" t="s">
        <v>3628</v>
      </c>
      <c r="B1945" s="3" t="s">
        <v>3629</v>
      </c>
      <c r="C1945" s="2"/>
      <c r="D1945" s="2" t="s">
        <v>16</v>
      </c>
      <c r="E1945" s="4">
        <f>740.00*(1-Z1%)</f>
        <v>740</v>
      </c>
      <c r="F1945" s="2">
        <v>1</v>
      </c>
      <c r="G1945" s="2"/>
    </row>
    <row r="1946" spans="1:26" customHeight="1" ht="36" hidden="true" outlineLevel="3">
      <c r="A1946" s="2" t="s">
        <v>3630</v>
      </c>
      <c r="B1946" s="3" t="s">
        <v>3631</v>
      </c>
      <c r="C1946" s="2"/>
      <c r="D1946" s="2" t="s">
        <v>16</v>
      </c>
      <c r="E1946" s="4">
        <f>790.00*(1-Z1%)</f>
        <v>790</v>
      </c>
      <c r="F1946" s="2">
        <v>1</v>
      </c>
      <c r="G1946" s="2"/>
    </row>
    <row r="1947" spans="1:26" customHeight="1" ht="36" hidden="true" outlineLevel="3">
      <c r="A1947" s="2" t="s">
        <v>3632</v>
      </c>
      <c r="B1947" s="3" t="s">
        <v>3633</v>
      </c>
      <c r="C1947" s="2"/>
      <c r="D1947" s="2" t="s">
        <v>16</v>
      </c>
      <c r="E1947" s="4">
        <f>990.00*(1-Z1%)</f>
        <v>990</v>
      </c>
      <c r="F1947" s="2">
        <v>1</v>
      </c>
      <c r="G1947" s="2"/>
    </row>
    <row r="1948" spans="1:26" customHeight="1" ht="36" hidden="true" outlineLevel="3">
      <c r="A1948" s="2" t="s">
        <v>3634</v>
      </c>
      <c r="B1948" s="3" t="s">
        <v>3635</v>
      </c>
      <c r="C1948" s="2"/>
      <c r="D1948" s="2" t="s">
        <v>16</v>
      </c>
      <c r="E1948" s="4">
        <f>1500.00*(1-Z1%)</f>
        <v>1500</v>
      </c>
      <c r="F1948" s="2">
        <v>1</v>
      </c>
      <c r="G1948" s="2"/>
    </row>
    <row r="1949" spans="1:26" customHeight="1" ht="35" hidden="true" outlineLevel="3">
      <c r="A1949" s="5" t="s">
        <v>3636</v>
      </c>
      <c r="B1949" s="5"/>
      <c r="C1949" s="5"/>
      <c r="D1949" s="5"/>
      <c r="E1949" s="5"/>
      <c r="F1949" s="5"/>
      <c r="G1949" s="5"/>
    </row>
    <row r="1950" spans="1:26" customHeight="1" ht="18" hidden="true" outlineLevel="3">
      <c r="A1950" s="2" t="s">
        <v>3637</v>
      </c>
      <c r="B1950" s="3" t="s">
        <v>3638</v>
      </c>
      <c r="C1950" s="2"/>
      <c r="D1950" s="2" t="s">
        <v>16</v>
      </c>
      <c r="E1950" s="4">
        <f>350.00*(1-Z1%)</f>
        <v>350</v>
      </c>
      <c r="F1950" s="2">
        <v>2</v>
      </c>
      <c r="G1950" s="2"/>
    </row>
    <row r="1951" spans="1:26" customHeight="1" ht="18" hidden="true" outlineLevel="3">
      <c r="A1951" s="2" t="s">
        <v>3639</v>
      </c>
      <c r="B1951" s="3" t="s">
        <v>3640</v>
      </c>
      <c r="C1951" s="2"/>
      <c r="D1951" s="2" t="s">
        <v>16</v>
      </c>
      <c r="E1951" s="4">
        <f>350.00*(1-Z1%)</f>
        <v>350</v>
      </c>
      <c r="F1951" s="2">
        <v>1</v>
      </c>
      <c r="G1951" s="2"/>
    </row>
    <row r="1952" spans="1:26" customHeight="1" ht="18" hidden="true" outlineLevel="3">
      <c r="A1952" s="2" t="s">
        <v>3641</v>
      </c>
      <c r="B1952" s="3" t="s">
        <v>3642</v>
      </c>
      <c r="C1952" s="2"/>
      <c r="D1952" s="2" t="s">
        <v>16</v>
      </c>
      <c r="E1952" s="4">
        <f>350.00*(1-Z1%)</f>
        <v>350</v>
      </c>
      <c r="F1952" s="2">
        <v>1</v>
      </c>
      <c r="G1952" s="2"/>
    </row>
    <row r="1953" spans="1:26" customHeight="1" ht="18" hidden="true" outlineLevel="3">
      <c r="A1953" s="2" t="s">
        <v>3643</v>
      </c>
      <c r="B1953" s="3" t="s">
        <v>3644</v>
      </c>
      <c r="C1953" s="2"/>
      <c r="D1953" s="2" t="s">
        <v>16</v>
      </c>
      <c r="E1953" s="4">
        <f>490.00*(1-Z1%)</f>
        <v>490</v>
      </c>
      <c r="F1953" s="2">
        <v>1</v>
      </c>
      <c r="G1953" s="2"/>
    </row>
    <row r="1954" spans="1:26" customHeight="1" ht="18" hidden="true" outlineLevel="3">
      <c r="A1954" s="2" t="s">
        <v>3645</v>
      </c>
      <c r="B1954" s="3" t="s">
        <v>3646</v>
      </c>
      <c r="C1954" s="2"/>
      <c r="D1954" s="2" t="s">
        <v>16</v>
      </c>
      <c r="E1954" s="4">
        <f>350.00*(1-Z1%)</f>
        <v>350</v>
      </c>
      <c r="F1954" s="2">
        <v>2</v>
      </c>
      <c r="G1954" s="2"/>
    </row>
    <row r="1955" spans="1:26" customHeight="1" ht="18" hidden="true" outlineLevel="3">
      <c r="A1955" s="2" t="s">
        <v>3647</v>
      </c>
      <c r="B1955" s="3" t="s">
        <v>3648</v>
      </c>
      <c r="C1955" s="2"/>
      <c r="D1955" s="2" t="s">
        <v>16</v>
      </c>
      <c r="E1955" s="4">
        <f>350.00*(1-Z1%)</f>
        <v>350</v>
      </c>
      <c r="F1955" s="2">
        <v>2</v>
      </c>
      <c r="G1955" s="2"/>
    </row>
    <row r="1956" spans="1:26" customHeight="1" ht="18" hidden="true" outlineLevel="3">
      <c r="A1956" s="2" t="s">
        <v>3649</v>
      </c>
      <c r="B1956" s="3" t="s">
        <v>3650</v>
      </c>
      <c r="C1956" s="2"/>
      <c r="D1956" s="2" t="s">
        <v>16</v>
      </c>
      <c r="E1956" s="4">
        <f>350.00*(1-Z1%)</f>
        <v>350</v>
      </c>
      <c r="F1956" s="2">
        <v>2</v>
      </c>
      <c r="G1956" s="2"/>
    </row>
    <row r="1957" spans="1:26" customHeight="1" ht="18" hidden="true" outlineLevel="3">
      <c r="A1957" s="2" t="s">
        <v>3651</v>
      </c>
      <c r="B1957" s="3" t="s">
        <v>3652</v>
      </c>
      <c r="C1957" s="2"/>
      <c r="D1957" s="2" t="s">
        <v>16</v>
      </c>
      <c r="E1957" s="4">
        <f>350.00*(1-Z1%)</f>
        <v>350</v>
      </c>
      <c r="F1957" s="2">
        <v>2</v>
      </c>
      <c r="G1957" s="2"/>
    </row>
    <row r="1958" spans="1:26" customHeight="1" ht="18" hidden="true" outlineLevel="3">
      <c r="A1958" s="2" t="s">
        <v>3653</v>
      </c>
      <c r="B1958" s="3" t="s">
        <v>3654</v>
      </c>
      <c r="C1958" s="2"/>
      <c r="D1958" s="2" t="s">
        <v>16</v>
      </c>
      <c r="E1958" s="4">
        <f>100.00*(1-Z1%)</f>
        <v>100</v>
      </c>
      <c r="F1958" s="2">
        <v>1</v>
      </c>
      <c r="G1958" s="2"/>
    </row>
    <row r="1959" spans="1:26" customHeight="1" ht="35" hidden="true" outlineLevel="3">
      <c r="A1959" s="5" t="s">
        <v>3655</v>
      </c>
      <c r="B1959" s="5"/>
      <c r="C1959" s="5"/>
      <c r="D1959" s="5"/>
      <c r="E1959" s="5"/>
      <c r="F1959" s="5"/>
      <c r="G1959" s="5"/>
    </row>
    <row r="1960" spans="1:26" customHeight="1" ht="35" hidden="true" outlineLevel="4">
      <c r="A1960" s="5" t="s">
        <v>3656</v>
      </c>
      <c r="B1960" s="5"/>
      <c r="C1960" s="5"/>
      <c r="D1960" s="5"/>
      <c r="E1960" s="5"/>
      <c r="F1960" s="5"/>
      <c r="G1960" s="5"/>
    </row>
    <row r="1961" spans="1:26" customHeight="1" ht="36" hidden="true" outlineLevel="4">
      <c r="A1961" s="2" t="s">
        <v>3657</v>
      </c>
      <c r="B1961" s="3" t="s">
        <v>3658</v>
      </c>
      <c r="C1961" s="2"/>
      <c r="D1961" s="2" t="s">
        <v>16</v>
      </c>
      <c r="E1961" s="4">
        <f>650.00*(1-Z1%)</f>
        <v>650</v>
      </c>
      <c r="F1961" s="2">
        <v>1</v>
      </c>
      <c r="G1961" s="2"/>
    </row>
    <row r="1962" spans="1:26" customHeight="1" ht="36" hidden="true" outlineLevel="4">
      <c r="A1962" s="2" t="s">
        <v>3659</v>
      </c>
      <c r="B1962" s="3" t="s">
        <v>3660</v>
      </c>
      <c r="C1962" s="2"/>
      <c r="D1962" s="2" t="s">
        <v>16</v>
      </c>
      <c r="E1962" s="4">
        <f>650.00*(1-Z1%)</f>
        <v>650</v>
      </c>
      <c r="F1962" s="2">
        <v>1</v>
      </c>
      <c r="G1962" s="2"/>
    </row>
    <row r="1963" spans="1:26" customHeight="1" ht="18" hidden="true" outlineLevel="4">
      <c r="A1963" s="2" t="s">
        <v>3661</v>
      </c>
      <c r="B1963" s="3" t="s">
        <v>3662</v>
      </c>
      <c r="C1963" s="2"/>
      <c r="D1963" s="2" t="s">
        <v>16</v>
      </c>
      <c r="E1963" s="4">
        <f>630.00*(1-Z1%)</f>
        <v>630</v>
      </c>
      <c r="F1963" s="2">
        <v>1</v>
      </c>
      <c r="G1963" s="2"/>
    </row>
    <row r="1964" spans="1:26" customHeight="1" ht="18" hidden="true" outlineLevel="4">
      <c r="A1964" s="2" t="s">
        <v>3663</v>
      </c>
      <c r="B1964" s="3" t="s">
        <v>3664</v>
      </c>
      <c r="C1964" s="2"/>
      <c r="D1964" s="2" t="s">
        <v>16</v>
      </c>
      <c r="E1964" s="4">
        <f>630.00*(1-Z1%)</f>
        <v>630</v>
      </c>
      <c r="F1964" s="2">
        <v>1</v>
      </c>
      <c r="G1964" s="2"/>
    </row>
    <row r="1965" spans="1:26" customHeight="1" ht="36" hidden="true" outlineLevel="4">
      <c r="A1965" s="2" t="s">
        <v>3665</v>
      </c>
      <c r="B1965" s="3" t="s">
        <v>3666</v>
      </c>
      <c r="C1965" s="2"/>
      <c r="D1965" s="2" t="s">
        <v>16</v>
      </c>
      <c r="E1965" s="4">
        <f>650.00*(1-Z1%)</f>
        <v>650</v>
      </c>
      <c r="F1965" s="2">
        <v>1</v>
      </c>
      <c r="G1965" s="2"/>
    </row>
    <row r="1966" spans="1:26" customHeight="1" ht="18" hidden="true" outlineLevel="4">
      <c r="A1966" s="2" t="s">
        <v>3667</v>
      </c>
      <c r="B1966" s="3" t="s">
        <v>3668</v>
      </c>
      <c r="C1966" s="2"/>
      <c r="D1966" s="2" t="s">
        <v>16</v>
      </c>
      <c r="E1966" s="4">
        <f>1150.00*(1-Z1%)</f>
        <v>1150</v>
      </c>
      <c r="F1966" s="2">
        <v>1</v>
      </c>
      <c r="G1966" s="2"/>
    </row>
    <row r="1967" spans="1:26" customHeight="1" ht="18" hidden="true" outlineLevel="4">
      <c r="A1967" s="2" t="s">
        <v>3669</v>
      </c>
      <c r="B1967" s="3" t="s">
        <v>3670</v>
      </c>
      <c r="C1967" s="2"/>
      <c r="D1967" s="2" t="s">
        <v>16</v>
      </c>
      <c r="E1967" s="4">
        <f>2990.00*(1-Z1%)</f>
        <v>2990</v>
      </c>
      <c r="F1967" s="2">
        <v>1</v>
      </c>
      <c r="G1967" s="2"/>
    </row>
    <row r="1968" spans="1:26" customHeight="1" ht="18" hidden="true" outlineLevel="4">
      <c r="A1968" s="2" t="s">
        <v>3671</v>
      </c>
      <c r="B1968" s="3" t="s">
        <v>3672</v>
      </c>
      <c r="C1968" s="2"/>
      <c r="D1968" s="2" t="s">
        <v>16</v>
      </c>
      <c r="E1968" s="4">
        <f>190.00*(1-Z1%)</f>
        <v>190</v>
      </c>
      <c r="F1968" s="2">
        <v>1</v>
      </c>
      <c r="G1968" s="2"/>
    </row>
    <row r="1969" spans="1:26" customHeight="1" ht="18" hidden="true" outlineLevel="4">
      <c r="A1969" s="2" t="s">
        <v>3673</v>
      </c>
      <c r="B1969" s="3" t="s">
        <v>3674</v>
      </c>
      <c r="C1969" s="2"/>
      <c r="D1969" s="2" t="s">
        <v>16</v>
      </c>
      <c r="E1969" s="4">
        <f>190.00*(1-Z1%)</f>
        <v>190</v>
      </c>
      <c r="F1969" s="2">
        <v>2</v>
      </c>
      <c r="G1969" s="2"/>
    </row>
    <row r="1970" spans="1:26" customHeight="1" ht="18" hidden="true" outlineLevel="4">
      <c r="A1970" s="2" t="s">
        <v>3675</v>
      </c>
      <c r="B1970" s="3" t="s">
        <v>3676</v>
      </c>
      <c r="C1970" s="2"/>
      <c r="D1970" s="2" t="s">
        <v>16</v>
      </c>
      <c r="E1970" s="4">
        <f>190.00*(1-Z1%)</f>
        <v>190</v>
      </c>
      <c r="F1970" s="2">
        <v>1</v>
      </c>
      <c r="G1970" s="2"/>
    </row>
    <row r="1971" spans="1:26" customHeight="1" ht="35" hidden="true" outlineLevel="4">
      <c r="A1971" s="5" t="s">
        <v>3677</v>
      </c>
      <c r="B1971" s="5"/>
      <c r="C1971" s="5"/>
      <c r="D1971" s="5"/>
      <c r="E1971" s="5"/>
      <c r="F1971" s="5"/>
      <c r="G1971" s="5"/>
    </row>
    <row r="1972" spans="1:26" customHeight="1" ht="36" hidden="true" outlineLevel="4">
      <c r="A1972" s="2" t="s">
        <v>3678</v>
      </c>
      <c r="B1972" s="3" t="s">
        <v>3679</v>
      </c>
      <c r="C1972" s="2"/>
      <c r="D1972" s="2" t="s">
        <v>16</v>
      </c>
      <c r="E1972" s="4">
        <f>3290.00*(1-Z1%)</f>
        <v>3290</v>
      </c>
      <c r="F1972" s="2">
        <v>1</v>
      </c>
      <c r="G1972" s="2"/>
    </row>
    <row r="1973" spans="1:26" customHeight="1" ht="36" hidden="true" outlineLevel="4">
      <c r="A1973" s="2" t="s">
        <v>3680</v>
      </c>
      <c r="B1973" s="3" t="s">
        <v>3681</v>
      </c>
      <c r="C1973" s="2"/>
      <c r="D1973" s="2" t="s">
        <v>16</v>
      </c>
      <c r="E1973" s="4">
        <f>2990.00*(1-Z1%)</f>
        <v>2990</v>
      </c>
      <c r="F1973" s="2">
        <v>1</v>
      </c>
      <c r="G1973" s="2"/>
    </row>
    <row r="1974" spans="1:26" customHeight="1" ht="35" hidden="true" outlineLevel="4">
      <c r="A1974" s="5" t="s">
        <v>3682</v>
      </c>
      <c r="B1974" s="5"/>
      <c r="C1974" s="5"/>
      <c r="D1974" s="5"/>
      <c r="E1974" s="5"/>
      <c r="F1974" s="5"/>
      <c r="G1974" s="5"/>
    </row>
    <row r="1975" spans="1:26" customHeight="1" ht="36" hidden="true" outlineLevel="4">
      <c r="A1975" s="2" t="s">
        <v>3683</v>
      </c>
      <c r="B1975" s="3" t="s">
        <v>3684</v>
      </c>
      <c r="C1975" s="2"/>
      <c r="D1975" s="2" t="s">
        <v>16</v>
      </c>
      <c r="E1975" s="4">
        <f>2350.00*(1-Z1%)</f>
        <v>2350</v>
      </c>
      <c r="F1975" s="2">
        <v>1</v>
      </c>
      <c r="G1975" s="2"/>
    </row>
    <row r="1976" spans="1:26" customHeight="1" ht="18" hidden="true" outlineLevel="4">
      <c r="A1976" s="2" t="s">
        <v>3685</v>
      </c>
      <c r="B1976" s="3" t="s">
        <v>3686</v>
      </c>
      <c r="C1976" s="2"/>
      <c r="D1976" s="2" t="s">
        <v>16</v>
      </c>
      <c r="E1976" s="4">
        <f>2490.00*(1-Z1%)</f>
        <v>2490</v>
      </c>
      <c r="F1976" s="2">
        <v>1</v>
      </c>
      <c r="G1976" s="2"/>
    </row>
    <row r="1977" spans="1:26" customHeight="1" ht="36" hidden="true" outlineLevel="4">
      <c r="A1977" s="2" t="s">
        <v>3687</v>
      </c>
      <c r="B1977" s="3" t="s">
        <v>3688</v>
      </c>
      <c r="C1977" s="2"/>
      <c r="D1977" s="2" t="s">
        <v>16</v>
      </c>
      <c r="E1977" s="4">
        <f>1390.00*(1-Z1%)</f>
        <v>1390</v>
      </c>
      <c r="F1977" s="2">
        <v>1</v>
      </c>
      <c r="G1977" s="2"/>
    </row>
    <row r="1978" spans="1:26" customHeight="1" ht="35" hidden="true" outlineLevel="3">
      <c r="A1978" s="5" t="s">
        <v>3689</v>
      </c>
      <c r="B1978" s="5"/>
      <c r="C1978" s="5"/>
      <c r="D1978" s="5"/>
      <c r="E1978" s="5"/>
      <c r="F1978" s="5"/>
      <c r="G1978" s="5"/>
    </row>
    <row r="1979" spans="1:26" customHeight="1" ht="35" hidden="true" outlineLevel="4">
      <c r="A1979" s="5" t="s">
        <v>3690</v>
      </c>
      <c r="B1979" s="5"/>
      <c r="C1979" s="5"/>
      <c r="D1979" s="5"/>
      <c r="E1979" s="5"/>
      <c r="F1979" s="5"/>
      <c r="G1979" s="5"/>
    </row>
    <row r="1980" spans="1:26" customHeight="1" ht="18" hidden="true" outlineLevel="4">
      <c r="A1980" s="2" t="s">
        <v>3691</v>
      </c>
      <c r="B1980" s="3" t="s">
        <v>3692</v>
      </c>
      <c r="C1980" s="2"/>
      <c r="D1980" s="2" t="s">
        <v>16</v>
      </c>
      <c r="E1980" s="4">
        <f>650.00*(1-Z1%)</f>
        <v>650</v>
      </c>
      <c r="F1980" s="2">
        <v>1</v>
      </c>
      <c r="G1980" s="2"/>
    </row>
    <row r="1981" spans="1:26" customHeight="1" ht="18" hidden="true" outlineLevel="4">
      <c r="A1981" s="2" t="s">
        <v>3693</v>
      </c>
      <c r="B1981" s="3" t="s">
        <v>3694</v>
      </c>
      <c r="C1981" s="2"/>
      <c r="D1981" s="2" t="s">
        <v>16</v>
      </c>
      <c r="E1981" s="4">
        <f>590.00*(1-Z1%)</f>
        <v>590</v>
      </c>
      <c r="F1981" s="2">
        <v>1</v>
      </c>
      <c r="G1981" s="2"/>
    </row>
    <row r="1982" spans="1:26" customHeight="1" ht="18" hidden="true" outlineLevel="4">
      <c r="A1982" s="2" t="s">
        <v>3695</v>
      </c>
      <c r="B1982" s="3" t="s">
        <v>3696</v>
      </c>
      <c r="C1982" s="2"/>
      <c r="D1982" s="2" t="s">
        <v>16</v>
      </c>
      <c r="E1982" s="4">
        <f>750.00*(1-Z1%)</f>
        <v>750</v>
      </c>
      <c r="F1982" s="2">
        <v>1</v>
      </c>
      <c r="G1982" s="2"/>
    </row>
    <row r="1983" spans="1:26" customHeight="1" ht="18" hidden="true" outlineLevel="4">
      <c r="A1983" s="2" t="s">
        <v>3697</v>
      </c>
      <c r="B1983" s="3" t="s">
        <v>3698</v>
      </c>
      <c r="C1983" s="2"/>
      <c r="D1983" s="2" t="s">
        <v>16</v>
      </c>
      <c r="E1983" s="4">
        <f>390.00*(1-Z1%)</f>
        <v>390</v>
      </c>
      <c r="F1983" s="2">
        <v>1</v>
      </c>
      <c r="G1983" s="2"/>
    </row>
    <row r="1984" spans="1:26" customHeight="1" ht="18" hidden="true" outlineLevel="4">
      <c r="A1984" s="2" t="s">
        <v>3699</v>
      </c>
      <c r="B1984" s="3" t="s">
        <v>3700</v>
      </c>
      <c r="C1984" s="2"/>
      <c r="D1984" s="2" t="s">
        <v>16</v>
      </c>
      <c r="E1984" s="4">
        <f>500.00*(1-Z1%)</f>
        <v>500</v>
      </c>
      <c r="F1984" s="2">
        <v>1</v>
      </c>
      <c r="G1984" s="2"/>
    </row>
    <row r="1985" spans="1:26" customHeight="1" ht="18" hidden="true" outlineLevel="4">
      <c r="A1985" s="2" t="s">
        <v>3701</v>
      </c>
      <c r="B1985" s="3" t="s">
        <v>3702</v>
      </c>
      <c r="C1985" s="2"/>
      <c r="D1985" s="2" t="s">
        <v>16</v>
      </c>
      <c r="E1985" s="4">
        <f>25.00*(1-Z1%)</f>
        <v>25</v>
      </c>
      <c r="F1985" s="2">
        <v>16</v>
      </c>
      <c r="G1985" s="2"/>
    </row>
    <row r="1986" spans="1:26" customHeight="1" ht="18" hidden="true" outlineLevel="4">
      <c r="A1986" s="2" t="s">
        <v>3703</v>
      </c>
      <c r="B1986" s="3" t="s">
        <v>3704</v>
      </c>
      <c r="C1986" s="2"/>
      <c r="D1986" s="2" t="s">
        <v>16</v>
      </c>
      <c r="E1986" s="4">
        <f>650.00*(1-Z1%)</f>
        <v>650</v>
      </c>
      <c r="F1986" s="2">
        <v>1</v>
      </c>
      <c r="G1986" s="2"/>
    </row>
    <row r="1987" spans="1:26" customHeight="1" ht="18" hidden="true" outlineLevel="4">
      <c r="A1987" s="2" t="s">
        <v>3705</v>
      </c>
      <c r="B1987" s="3" t="s">
        <v>3706</v>
      </c>
      <c r="C1987" s="2"/>
      <c r="D1987" s="2" t="s">
        <v>16</v>
      </c>
      <c r="E1987" s="4">
        <f>250.00*(1-Z1%)</f>
        <v>250</v>
      </c>
      <c r="F1987" s="2">
        <v>1</v>
      </c>
      <c r="G1987" s="2"/>
    </row>
    <row r="1988" spans="1:26" customHeight="1" ht="36" hidden="true" outlineLevel="4">
      <c r="A1988" s="2" t="s">
        <v>3707</v>
      </c>
      <c r="B1988" s="3" t="s">
        <v>3708</v>
      </c>
      <c r="C1988" s="2"/>
      <c r="D1988" s="2" t="s">
        <v>16</v>
      </c>
      <c r="E1988" s="4">
        <f>250.00*(1-Z1%)</f>
        <v>250</v>
      </c>
      <c r="F1988" s="2">
        <v>1</v>
      </c>
      <c r="G1988" s="2"/>
    </row>
    <row r="1989" spans="1:26" customHeight="1" ht="18" hidden="true" outlineLevel="4">
      <c r="A1989" s="2" t="s">
        <v>3709</v>
      </c>
      <c r="B1989" s="3" t="s">
        <v>3710</v>
      </c>
      <c r="C1989" s="2"/>
      <c r="D1989" s="2" t="s">
        <v>16</v>
      </c>
      <c r="E1989" s="4">
        <f>250.00*(1-Z1%)</f>
        <v>250</v>
      </c>
      <c r="F1989" s="2">
        <v>1</v>
      </c>
      <c r="G1989" s="2"/>
    </row>
    <row r="1990" spans="1:26" customHeight="1" ht="18" hidden="true" outlineLevel="4">
      <c r="A1990" s="2" t="s">
        <v>3711</v>
      </c>
      <c r="B1990" s="3" t="s">
        <v>3712</v>
      </c>
      <c r="C1990" s="2"/>
      <c r="D1990" s="2" t="s">
        <v>16</v>
      </c>
      <c r="E1990" s="4">
        <f>250.00*(1-Z1%)</f>
        <v>250</v>
      </c>
      <c r="F1990" s="2">
        <v>1</v>
      </c>
      <c r="G1990" s="2"/>
    </row>
    <row r="1991" spans="1:26" customHeight="1" ht="36" hidden="true" outlineLevel="4">
      <c r="A1991" s="2" t="s">
        <v>3713</v>
      </c>
      <c r="B1991" s="3" t="s">
        <v>3714</v>
      </c>
      <c r="C1991" s="2"/>
      <c r="D1991" s="2" t="s">
        <v>16</v>
      </c>
      <c r="E1991" s="4">
        <f>250.00*(1-Z1%)</f>
        <v>250</v>
      </c>
      <c r="F1991" s="2">
        <v>1</v>
      </c>
      <c r="G1991" s="2"/>
    </row>
    <row r="1992" spans="1:26" customHeight="1" ht="36" hidden="true" outlineLevel="4">
      <c r="A1992" s="2" t="s">
        <v>3715</v>
      </c>
      <c r="B1992" s="3" t="s">
        <v>3716</v>
      </c>
      <c r="C1992" s="2"/>
      <c r="D1992" s="2" t="s">
        <v>16</v>
      </c>
      <c r="E1992" s="4">
        <f>350.00*(1-Z1%)</f>
        <v>350</v>
      </c>
      <c r="F1992" s="2">
        <v>1</v>
      </c>
      <c r="G1992" s="2"/>
    </row>
    <row r="1993" spans="1:26" customHeight="1" ht="36" hidden="true" outlineLevel="4">
      <c r="A1993" s="2" t="s">
        <v>3717</v>
      </c>
      <c r="B1993" s="3" t="s">
        <v>3718</v>
      </c>
      <c r="C1993" s="2"/>
      <c r="D1993" s="2" t="s">
        <v>16</v>
      </c>
      <c r="E1993" s="4">
        <f>350.00*(1-Z1%)</f>
        <v>350</v>
      </c>
      <c r="F1993" s="2">
        <v>1</v>
      </c>
      <c r="G1993" s="2"/>
    </row>
    <row r="1994" spans="1:26" customHeight="1" ht="36" hidden="true" outlineLevel="4">
      <c r="A1994" s="2" t="s">
        <v>3719</v>
      </c>
      <c r="B1994" s="3" t="s">
        <v>3720</v>
      </c>
      <c r="C1994" s="2"/>
      <c r="D1994" s="2" t="s">
        <v>16</v>
      </c>
      <c r="E1994" s="4">
        <f>350.00*(1-Z1%)</f>
        <v>350</v>
      </c>
      <c r="F1994" s="2">
        <v>1</v>
      </c>
      <c r="G1994" s="2"/>
    </row>
    <row r="1995" spans="1:26" customHeight="1" ht="18" hidden="true" outlineLevel="4">
      <c r="A1995" s="2" t="s">
        <v>3721</v>
      </c>
      <c r="B1995" s="3" t="s">
        <v>3722</v>
      </c>
      <c r="C1995" s="2"/>
      <c r="D1995" s="2" t="s">
        <v>16</v>
      </c>
      <c r="E1995" s="4">
        <f>250.00*(1-Z1%)</f>
        <v>250</v>
      </c>
      <c r="F1995" s="2">
        <v>1</v>
      </c>
      <c r="G1995" s="2"/>
    </row>
    <row r="1996" spans="1:26" customHeight="1" ht="36" hidden="true" outlineLevel="4">
      <c r="A1996" s="2" t="s">
        <v>3723</v>
      </c>
      <c r="B1996" s="3" t="s">
        <v>3724</v>
      </c>
      <c r="C1996" s="2"/>
      <c r="D1996" s="2" t="s">
        <v>16</v>
      </c>
      <c r="E1996" s="4">
        <f>250.00*(1-Z1%)</f>
        <v>250</v>
      </c>
      <c r="F1996" s="2">
        <v>3</v>
      </c>
      <c r="G1996" s="2"/>
    </row>
    <row r="1997" spans="1:26" customHeight="1" ht="35" hidden="true" outlineLevel="4">
      <c r="A1997" s="5" t="s">
        <v>3725</v>
      </c>
      <c r="B1997" s="5"/>
      <c r="C1997" s="5"/>
      <c r="D1997" s="5"/>
      <c r="E1997" s="5"/>
      <c r="F1997" s="5"/>
      <c r="G1997" s="5"/>
    </row>
    <row r="1998" spans="1:26" customHeight="1" ht="18" hidden="true" outlineLevel="4">
      <c r="A1998" s="2" t="s">
        <v>3726</v>
      </c>
      <c r="B1998" s="3" t="s">
        <v>3727</v>
      </c>
      <c r="C1998" s="2"/>
      <c r="D1998" s="2" t="s">
        <v>16</v>
      </c>
      <c r="E1998" s="4">
        <f>1350.00*(1-Z1%)</f>
        <v>1350</v>
      </c>
      <c r="F1998" s="2">
        <v>1</v>
      </c>
      <c r="G1998" s="2"/>
    </row>
    <row r="1999" spans="1:26" customHeight="1" ht="35" hidden="true" outlineLevel="4">
      <c r="A1999" s="5" t="s">
        <v>3728</v>
      </c>
      <c r="B1999" s="5"/>
      <c r="C1999" s="5"/>
      <c r="D1999" s="5"/>
      <c r="E1999" s="5"/>
      <c r="F1999" s="5"/>
      <c r="G1999" s="5"/>
    </row>
    <row r="2000" spans="1:26" customHeight="1" ht="18" hidden="true" outlineLevel="4">
      <c r="A2000" s="2" t="s">
        <v>3729</v>
      </c>
      <c r="B2000" s="3" t="s">
        <v>3730</v>
      </c>
      <c r="C2000" s="2"/>
      <c r="D2000" s="2" t="s">
        <v>16</v>
      </c>
      <c r="E2000" s="4">
        <f>990.00*(1-Z1%)</f>
        <v>990</v>
      </c>
      <c r="F2000" s="2">
        <v>1</v>
      </c>
      <c r="G2000" s="2"/>
    </row>
    <row r="2001" spans="1:26" customHeight="1" ht="18" hidden="true" outlineLevel="4">
      <c r="A2001" s="2" t="s">
        <v>3731</v>
      </c>
      <c r="B2001" s="3" t="s">
        <v>3732</v>
      </c>
      <c r="C2001" s="2"/>
      <c r="D2001" s="2" t="s">
        <v>16</v>
      </c>
      <c r="E2001" s="4">
        <f>990.00*(1-Z1%)</f>
        <v>990</v>
      </c>
      <c r="F2001" s="2">
        <v>1</v>
      </c>
      <c r="G2001" s="2"/>
    </row>
    <row r="2002" spans="1:26" customHeight="1" ht="18" hidden="true" outlineLevel="4">
      <c r="A2002" s="2" t="s">
        <v>3733</v>
      </c>
      <c r="B2002" s="3" t="s">
        <v>3734</v>
      </c>
      <c r="C2002" s="2"/>
      <c r="D2002" s="2" t="s">
        <v>16</v>
      </c>
      <c r="E2002" s="4">
        <f>990.00*(1-Z1%)</f>
        <v>990</v>
      </c>
      <c r="F2002" s="2">
        <v>1</v>
      </c>
      <c r="G2002" s="2"/>
    </row>
    <row r="2003" spans="1:26" customHeight="1" ht="18" hidden="true" outlineLevel="4">
      <c r="A2003" s="2" t="s">
        <v>3735</v>
      </c>
      <c r="B2003" s="3" t="s">
        <v>3736</v>
      </c>
      <c r="C2003" s="2"/>
      <c r="D2003" s="2" t="s">
        <v>16</v>
      </c>
      <c r="E2003" s="4">
        <f>990.00*(1-Z1%)</f>
        <v>990</v>
      </c>
      <c r="F2003" s="2">
        <v>1</v>
      </c>
      <c r="G2003" s="2"/>
    </row>
    <row r="2004" spans="1:26" customHeight="1" ht="18" hidden="true" outlineLevel="4">
      <c r="A2004" s="2" t="s">
        <v>3737</v>
      </c>
      <c r="B2004" s="3" t="s">
        <v>3738</v>
      </c>
      <c r="C2004" s="2"/>
      <c r="D2004" s="2" t="s">
        <v>16</v>
      </c>
      <c r="E2004" s="4">
        <f>990.00*(1-Z1%)</f>
        <v>990</v>
      </c>
      <c r="F2004" s="2">
        <v>1</v>
      </c>
      <c r="G2004" s="2"/>
    </row>
    <row r="2005" spans="1:26" customHeight="1" ht="18" hidden="true" outlineLevel="4">
      <c r="A2005" s="2" t="s">
        <v>3739</v>
      </c>
      <c r="B2005" s="3" t="s">
        <v>3740</v>
      </c>
      <c r="C2005" s="2"/>
      <c r="D2005" s="2" t="s">
        <v>16</v>
      </c>
      <c r="E2005" s="4">
        <f>990.00*(1-Z1%)</f>
        <v>990</v>
      </c>
      <c r="F2005" s="2">
        <v>1</v>
      </c>
      <c r="G2005" s="2"/>
    </row>
    <row r="2006" spans="1:26" customHeight="1" ht="36" hidden="true" outlineLevel="4">
      <c r="A2006" s="2" t="s">
        <v>3741</v>
      </c>
      <c r="B2006" s="3" t="s">
        <v>3742</v>
      </c>
      <c r="C2006" s="2"/>
      <c r="D2006" s="2" t="s">
        <v>16</v>
      </c>
      <c r="E2006" s="4">
        <f>930.00*(1-Z1%)</f>
        <v>930</v>
      </c>
      <c r="F2006" s="2">
        <v>1</v>
      </c>
      <c r="G2006" s="2"/>
    </row>
    <row r="2007" spans="1:26" customHeight="1" ht="36" hidden="true" outlineLevel="4">
      <c r="A2007" s="2" t="s">
        <v>3743</v>
      </c>
      <c r="B2007" s="3" t="s">
        <v>3744</v>
      </c>
      <c r="C2007" s="2"/>
      <c r="D2007" s="2" t="s">
        <v>16</v>
      </c>
      <c r="E2007" s="4">
        <f>890.00*(1-Z1%)</f>
        <v>890</v>
      </c>
      <c r="F2007" s="2">
        <v>1</v>
      </c>
      <c r="G2007" s="2"/>
    </row>
    <row r="2008" spans="1:26" customHeight="1" ht="36" hidden="true" outlineLevel="4">
      <c r="A2008" s="2" t="s">
        <v>3745</v>
      </c>
      <c r="B2008" s="3" t="s">
        <v>3746</v>
      </c>
      <c r="C2008" s="2"/>
      <c r="D2008" s="2" t="s">
        <v>16</v>
      </c>
      <c r="E2008" s="4">
        <f>990.00*(1-Z1%)</f>
        <v>990</v>
      </c>
      <c r="F2008" s="2">
        <v>1</v>
      </c>
      <c r="G2008" s="2"/>
    </row>
    <row r="2009" spans="1:26" customHeight="1" ht="36" hidden="true" outlineLevel="4">
      <c r="A2009" s="2" t="s">
        <v>3747</v>
      </c>
      <c r="B2009" s="3" t="s">
        <v>3748</v>
      </c>
      <c r="C2009" s="2"/>
      <c r="D2009" s="2" t="s">
        <v>16</v>
      </c>
      <c r="E2009" s="4">
        <f>950.00*(1-Z1%)</f>
        <v>950</v>
      </c>
      <c r="F2009" s="2">
        <v>1</v>
      </c>
      <c r="G2009" s="2"/>
    </row>
    <row r="2010" spans="1:26" customHeight="1" ht="36" hidden="true" outlineLevel="4">
      <c r="A2010" s="2" t="s">
        <v>3749</v>
      </c>
      <c r="B2010" s="3" t="s">
        <v>3750</v>
      </c>
      <c r="C2010" s="2"/>
      <c r="D2010" s="2" t="s">
        <v>16</v>
      </c>
      <c r="E2010" s="4">
        <f>930.00*(1-Z1%)</f>
        <v>930</v>
      </c>
      <c r="F2010" s="2">
        <v>1</v>
      </c>
      <c r="G2010" s="2"/>
    </row>
    <row r="2011" spans="1:26" customHeight="1" ht="36" hidden="true" outlineLevel="4">
      <c r="A2011" s="2" t="s">
        <v>3751</v>
      </c>
      <c r="B2011" s="3" t="s">
        <v>3752</v>
      </c>
      <c r="C2011" s="2"/>
      <c r="D2011" s="2" t="s">
        <v>16</v>
      </c>
      <c r="E2011" s="4">
        <f>1890.00*(1-Z1%)</f>
        <v>1890</v>
      </c>
      <c r="F2011" s="2">
        <v>1</v>
      </c>
      <c r="G2011" s="2"/>
    </row>
    <row r="2012" spans="1:26" customHeight="1" ht="36" hidden="true" outlineLevel="4">
      <c r="A2012" s="2" t="s">
        <v>3753</v>
      </c>
      <c r="B2012" s="3" t="s">
        <v>3754</v>
      </c>
      <c r="C2012" s="2"/>
      <c r="D2012" s="2" t="s">
        <v>16</v>
      </c>
      <c r="E2012" s="4">
        <f>1190.00*(1-Z1%)</f>
        <v>1190</v>
      </c>
      <c r="F2012" s="2">
        <v>1</v>
      </c>
      <c r="G2012" s="2"/>
    </row>
    <row r="2013" spans="1:26" customHeight="1" ht="36" hidden="true" outlineLevel="4">
      <c r="A2013" s="2" t="s">
        <v>3755</v>
      </c>
      <c r="B2013" s="3" t="s">
        <v>3756</v>
      </c>
      <c r="C2013" s="2"/>
      <c r="D2013" s="2" t="s">
        <v>16</v>
      </c>
      <c r="E2013" s="4">
        <f>1150.00*(1-Z1%)</f>
        <v>1150</v>
      </c>
      <c r="F2013" s="2">
        <v>1</v>
      </c>
      <c r="G2013" s="2"/>
    </row>
    <row r="2014" spans="1:26" customHeight="1" ht="35" hidden="true" outlineLevel="4">
      <c r="A2014" s="5" t="s">
        <v>3757</v>
      </c>
      <c r="B2014" s="5"/>
      <c r="C2014" s="5"/>
      <c r="D2014" s="5"/>
      <c r="E2014" s="5"/>
      <c r="F2014" s="5"/>
      <c r="G2014" s="5"/>
    </row>
    <row r="2015" spans="1:26" customHeight="1" ht="36" hidden="true" outlineLevel="4">
      <c r="A2015" s="2" t="s">
        <v>3758</v>
      </c>
      <c r="B2015" s="3" t="s">
        <v>3759</v>
      </c>
      <c r="C2015" s="2"/>
      <c r="D2015" s="2" t="s">
        <v>16</v>
      </c>
      <c r="E2015" s="4">
        <f>2150.00*(1-Z1%)</f>
        <v>2150</v>
      </c>
      <c r="F2015" s="2">
        <v>1</v>
      </c>
      <c r="G2015" s="2"/>
    </row>
    <row r="2016" spans="1:26" customHeight="1" ht="36" hidden="true" outlineLevel="4">
      <c r="A2016" s="2" t="s">
        <v>3760</v>
      </c>
      <c r="B2016" s="3" t="s">
        <v>3761</v>
      </c>
      <c r="C2016" s="2"/>
      <c r="D2016" s="2" t="s">
        <v>16</v>
      </c>
      <c r="E2016" s="4">
        <f>2150.00*(1-Z1%)</f>
        <v>2150</v>
      </c>
      <c r="F2016" s="2">
        <v>1</v>
      </c>
      <c r="G2016" s="2"/>
    </row>
    <row r="2017" spans="1:26" customHeight="1" ht="18" hidden="true" outlineLevel="4">
      <c r="A2017" s="2" t="s">
        <v>3762</v>
      </c>
      <c r="B2017" s="3" t="s">
        <v>3763</v>
      </c>
      <c r="C2017" s="2"/>
      <c r="D2017" s="2" t="s">
        <v>16</v>
      </c>
      <c r="E2017" s="4">
        <f>1650.00*(1-Z1%)</f>
        <v>1650</v>
      </c>
      <c r="F2017" s="2">
        <v>1</v>
      </c>
      <c r="G2017" s="2"/>
    </row>
    <row r="2018" spans="1:26" customHeight="1" ht="18" hidden="true" outlineLevel="4">
      <c r="A2018" s="2" t="s">
        <v>3764</v>
      </c>
      <c r="B2018" s="3" t="s">
        <v>3765</v>
      </c>
      <c r="C2018" s="2"/>
      <c r="D2018" s="2" t="s">
        <v>16</v>
      </c>
      <c r="E2018" s="4">
        <f>1650.00*(1-Z1%)</f>
        <v>1650</v>
      </c>
      <c r="F2018" s="2">
        <v>1</v>
      </c>
      <c r="G2018" s="2"/>
    </row>
    <row r="2019" spans="1:26" customHeight="1" ht="18" hidden="true" outlineLevel="4">
      <c r="A2019" s="2" t="s">
        <v>3766</v>
      </c>
      <c r="B2019" s="3" t="s">
        <v>3767</v>
      </c>
      <c r="C2019" s="2"/>
      <c r="D2019" s="2" t="s">
        <v>16</v>
      </c>
      <c r="E2019" s="4">
        <f>3700.00*(1-Z1%)</f>
        <v>3700</v>
      </c>
      <c r="F2019" s="2">
        <v>1</v>
      </c>
      <c r="G2019" s="2"/>
    </row>
    <row r="2020" spans="1:26" customHeight="1" ht="36" hidden="true" outlineLevel="4">
      <c r="A2020" s="2" t="s">
        <v>3768</v>
      </c>
      <c r="B2020" s="3" t="s">
        <v>3769</v>
      </c>
      <c r="C2020" s="2"/>
      <c r="D2020" s="2" t="s">
        <v>16</v>
      </c>
      <c r="E2020" s="4">
        <f>1153.00*(1-Z1%)</f>
        <v>1153</v>
      </c>
      <c r="F2020" s="2">
        <v>1</v>
      </c>
      <c r="G2020" s="2"/>
    </row>
    <row r="2021" spans="1:26" customHeight="1" ht="36" hidden="true" outlineLevel="4">
      <c r="A2021" s="2" t="s">
        <v>3770</v>
      </c>
      <c r="B2021" s="3" t="s">
        <v>3771</v>
      </c>
      <c r="C2021" s="2"/>
      <c r="D2021" s="2" t="s">
        <v>16</v>
      </c>
      <c r="E2021" s="4">
        <f>1490.00*(1-Z1%)</f>
        <v>1490</v>
      </c>
      <c r="F2021" s="2">
        <v>1</v>
      </c>
      <c r="G2021" s="2"/>
    </row>
    <row r="2022" spans="1:26" customHeight="1" ht="35" hidden="true" outlineLevel="3">
      <c r="A2022" s="5" t="s">
        <v>3772</v>
      </c>
      <c r="B2022" s="5"/>
      <c r="C2022" s="5"/>
      <c r="D2022" s="5"/>
      <c r="E2022" s="5"/>
      <c r="F2022" s="5"/>
      <c r="G2022" s="5"/>
    </row>
    <row r="2023" spans="1:26" customHeight="1" ht="18" hidden="true" outlineLevel="3">
      <c r="A2023" s="2" t="s">
        <v>3773</v>
      </c>
      <c r="B2023" s="3" t="s">
        <v>3774</v>
      </c>
      <c r="C2023" s="2"/>
      <c r="D2023" s="2" t="s">
        <v>16</v>
      </c>
      <c r="E2023" s="4">
        <f>170.00*(1-Z1%)</f>
        <v>170</v>
      </c>
      <c r="F2023" s="2">
        <v>1</v>
      </c>
      <c r="G2023" s="2"/>
    </row>
    <row r="2024" spans="1:26" customHeight="1" ht="36" hidden="true" outlineLevel="3">
      <c r="A2024" s="2" t="s">
        <v>3775</v>
      </c>
      <c r="B2024" s="3" t="s">
        <v>3776</v>
      </c>
      <c r="C2024" s="2"/>
      <c r="D2024" s="2" t="s">
        <v>16</v>
      </c>
      <c r="E2024" s="4">
        <f>250.00*(1-Z1%)</f>
        <v>250</v>
      </c>
      <c r="F2024" s="2">
        <v>2</v>
      </c>
      <c r="G2024" s="2"/>
    </row>
    <row r="2025" spans="1:26" customHeight="1" ht="36" hidden="true" outlineLevel="3">
      <c r="A2025" s="2" t="s">
        <v>3777</v>
      </c>
      <c r="B2025" s="3" t="s">
        <v>3778</v>
      </c>
      <c r="C2025" s="2"/>
      <c r="D2025" s="2" t="s">
        <v>16</v>
      </c>
      <c r="E2025" s="4">
        <f>350.00*(1-Z1%)</f>
        <v>350</v>
      </c>
      <c r="F2025" s="2">
        <v>4</v>
      </c>
      <c r="G2025" s="2"/>
    </row>
    <row r="2026" spans="1:26" customHeight="1" ht="18" hidden="true" outlineLevel="3">
      <c r="A2026" s="2" t="s">
        <v>3779</v>
      </c>
      <c r="B2026" s="3" t="s">
        <v>3780</v>
      </c>
      <c r="C2026" s="2"/>
      <c r="D2026" s="2" t="s">
        <v>16</v>
      </c>
      <c r="E2026" s="4">
        <f>350.00*(1-Z1%)</f>
        <v>350</v>
      </c>
      <c r="F2026" s="2">
        <v>2</v>
      </c>
      <c r="G2026" s="2"/>
    </row>
    <row r="2027" spans="1:26" customHeight="1" ht="35" hidden="true" outlineLevel="3">
      <c r="A2027" s="5" t="s">
        <v>3781</v>
      </c>
      <c r="B2027" s="5"/>
      <c r="C2027" s="5"/>
      <c r="D2027" s="5"/>
      <c r="E2027" s="5"/>
      <c r="F2027" s="5"/>
      <c r="G2027" s="5"/>
    </row>
    <row r="2028" spans="1:26" customHeight="1" ht="36" hidden="true" outlineLevel="3">
      <c r="A2028" s="2" t="s">
        <v>3782</v>
      </c>
      <c r="B2028" s="3" t="s">
        <v>3783</v>
      </c>
      <c r="C2028" s="2"/>
      <c r="D2028" s="2" t="s">
        <v>16</v>
      </c>
      <c r="E2028" s="4">
        <f>1750.00*(1-Z1%)</f>
        <v>1750</v>
      </c>
      <c r="F2028" s="2">
        <v>1</v>
      </c>
      <c r="G2028" s="2"/>
    </row>
    <row r="2029" spans="1:26" customHeight="1" ht="36" hidden="true" outlineLevel="3">
      <c r="A2029" s="2" t="s">
        <v>3784</v>
      </c>
      <c r="B2029" s="3" t="s">
        <v>3785</v>
      </c>
      <c r="C2029" s="2"/>
      <c r="D2029" s="2" t="s">
        <v>16</v>
      </c>
      <c r="E2029" s="4">
        <f>1550.00*(1-Z1%)</f>
        <v>1550</v>
      </c>
      <c r="F2029" s="2">
        <v>1</v>
      </c>
      <c r="G2029" s="2"/>
    </row>
    <row r="2030" spans="1:26" customHeight="1" ht="36" hidden="true" outlineLevel="3">
      <c r="A2030" s="2" t="s">
        <v>3786</v>
      </c>
      <c r="B2030" s="3" t="s">
        <v>3787</v>
      </c>
      <c r="C2030" s="2"/>
      <c r="D2030" s="2" t="s">
        <v>16</v>
      </c>
      <c r="E2030" s="4">
        <f>1990.00*(1-Z1%)</f>
        <v>1990</v>
      </c>
      <c r="F2030" s="2">
        <v>1</v>
      </c>
      <c r="G2030" s="2"/>
    </row>
    <row r="2031" spans="1:26" customHeight="1" ht="18" hidden="true" outlineLevel="3">
      <c r="A2031" s="2" t="s">
        <v>3788</v>
      </c>
      <c r="B2031" s="3" t="s">
        <v>3789</v>
      </c>
      <c r="C2031" s="2"/>
      <c r="D2031" s="2" t="s">
        <v>16</v>
      </c>
      <c r="E2031" s="4">
        <f>2450.00*(1-Z1%)</f>
        <v>2450</v>
      </c>
      <c r="F2031" s="2">
        <v>1</v>
      </c>
      <c r="G2031" s="2"/>
    </row>
    <row r="2032" spans="1:26" customHeight="1" ht="18" hidden="true" outlineLevel="3">
      <c r="A2032" s="2" t="s">
        <v>3790</v>
      </c>
      <c r="B2032" s="3" t="s">
        <v>3791</v>
      </c>
      <c r="C2032" s="2"/>
      <c r="D2032" s="2" t="s">
        <v>16</v>
      </c>
      <c r="E2032" s="4">
        <f>2150.00*(1-Z1%)</f>
        <v>2150</v>
      </c>
      <c r="F2032" s="2">
        <v>1</v>
      </c>
      <c r="G2032" s="2"/>
    </row>
    <row r="2033" spans="1:26" customHeight="1" ht="18" hidden="true" outlineLevel="3">
      <c r="A2033" s="2" t="s">
        <v>3792</v>
      </c>
      <c r="B2033" s="3" t="s">
        <v>3793</v>
      </c>
      <c r="C2033" s="2"/>
      <c r="D2033" s="2" t="s">
        <v>16</v>
      </c>
      <c r="E2033" s="4">
        <f>3200.00*(1-Z1%)</f>
        <v>3200</v>
      </c>
      <c r="F2033" s="2">
        <v>1</v>
      </c>
      <c r="G2033" s="2"/>
    </row>
    <row r="2034" spans="1:26" customHeight="1" ht="18" hidden="true" outlineLevel="3">
      <c r="A2034" s="2" t="s">
        <v>3794</v>
      </c>
      <c r="B2034" s="3" t="s">
        <v>3795</v>
      </c>
      <c r="C2034" s="2"/>
      <c r="D2034" s="2" t="s">
        <v>16</v>
      </c>
      <c r="E2034" s="4">
        <f>40.00*(1-Z1%)</f>
        <v>40</v>
      </c>
      <c r="F2034" s="2">
        <v>10</v>
      </c>
      <c r="G2034" s="2"/>
    </row>
    <row r="2035" spans="1:26" customHeight="1" ht="35" hidden="true" outlineLevel="3">
      <c r="A2035" s="5" t="s">
        <v>3796</v>
      </c>
      <c r="B2035" s="5"/>
      <c r="C2035" s="5"/>
      <c r="D2035" s="5"/>
      <c r="E2035" s="5"/>
      <c r="F2035" s="5"/>
      <c r="G2035" s="5"/>
    </row>
    <row r="2036" spans="1:26" customHeight="1" ht="36" hidden="true" outlineLevel="3">
      <c r="A2036" s="2" t="s">
        <v>3797</v>
      </c>
      <c r="B2036" s="3" t="s">
        <v>3798</v>
      </c>
      <c r="C2036" s="2"/>
      <c r="D2036" s="2" t="s">
        <v>16</v>
      </c>
      <c r="E2036" s="4">
        <f>2150.00*(1-Z1%)</f>
        <v>2150</v>
      </c>
      <c r="F2036" s="2">
        <v>1</v>
      </c>
      <c r="G2036" s="2"/>
    </row>
    <row r="2037" spans="1:26" customHeight="1" ht="36" hidden="true" outlineLevel="3">
      <c r="A2037" s="2" t="s">
        <v>3799</v>
      </c>
      <c r="B2037" s="3" t="s">
        <v>3800</v>
      </c>
      <c r="C2037" s="2"/>
      <c r="D2037" s="2" t="s">
        <v>16</v>
      </c>
      <c r="E2037" s="4">
        <f>2650.00*(1-Z1%)</f>
        <v>2650</v>
      </c>
      <c r="F2037" s="2">
        <v>1</v>
      </c>
      <c r="G2037" s="2"/>
    </row>
    <row r="2038" spans="1:26" customHeight="1" ht="36" hidden="true" outlineLevel="3">
      <c r="A2038" s="2" t="s">
        <v>3801</v>
      </c>
      <c r="B2038" s="3" t="s">
        <v>3802</v>
      </c>
      <c r="C2038" s="2"/>
      <c r="D2038" s="2" t="s">
        <v>16</v>
      </c>
      <c r="E2038" s="4">
        <f>2580.00*(1-Z1%)</f>
        <v>2580</v>
      </c>
      <c r="F2038" s="2">
        <v>1</v>
      </c>
      <c r="G2038" s="2"/>
    </row>
    <row r="2039" spans="1:26" customHeight="1" ht="36" hidden="true" outlineLevel="3">
      <c r="A2039" s="2" t="s">
        <v>3803</v>
      </c>
      <c r="B2039" s="3" t="s">
        <v>3804</v>
      </c>
      <c r="C2039" s="2"/>
      <c r="D2039" s="2" t="s">
        <v>16</v>
      </c>
      <c r="E2039" s="4">
        <f>1490.00*(1-Z1%)</f>
        <v>1490</v>
      </c>
      <c r="F2039" s="2">
        <v>1</v>
      </c>
      <c r="G2039" s="2"/>
    </row>
    <row r="2040" spans="1:26" customHeight="1" ht="35" hidden="true" outlineLevel="2">
      <c r="A2040" s="5" t="s">
        <v>3805</v>
      </c>
      <c r="B2040" s="5"/>
      <c r="C2040" s="5"/>
      <c r="D2040" s="5"/>
      <c r="E2040" s="5"/>
      <c r="F2040" s="5"/>
      <c r="G2040" s="5"/>
    </row>
    <row r="2041" spans="1:26" customHeight="1" ht="18" hidden="true" outlineLevel="2">
      <c r="A2041" s="2" t="s">
        <v>3806</v>
      </c>
      <c r="B2041" s="3" t="s">
        <v>3807</v>
      </c>
      <c r="C2041" s="2"/>
      <c r="D2041" s="2" t="s">
        <v>16</v>
      </c>
      <c r="E2041" s="4">
        <f>1190.00*(1-Z1%)</f>
        <v>1190</v>
      </c>
      <c r="F2041" s="2">
        <v>1</v>
      </c>
      <c r="G2041" s="2"/>
    </row>
    <row r="2042" spans="1:26" customHeight="1" ht="18" hidden="true" outlineLevel="2">
      <c r="A2042" s="2" t="s">
        <v>3808</v>
      </c>
      <c r="B2042" s="3" t="s">
        <v>3809</v>
      </c>
      <c r="C2042" s="2"/>
      <c r="D2042" s="2" t="s">
        <v>16</v>
      </c>
      <c r="E2042" s="4">
        <f>2190.00*(1-Z1%)</f>
        <v>2190</v>
      </c>
      <c r="F2042" s="2">
        <v>1</v>
      </c>
      <c r="G2042" s="2"/>
    </row>
    <row r="2043" spans="1:26" customHeight="1" ht="18" hidden="true" outlineLevel="2">
      <c r="A2043" s="2" t="s">
        <v>3810</v>
      </c>
      <c r="B2043" s="3" t="s">
        <v>3811</v>
      </c>
      <c r="C2043" s="2"/>
      <c r="D2043" s="2" t="s">
        <v>16</v>
      </c>
      <c r="E2043" s="4">
        <f>2950.00*(1-Z1%)</f>
        <v>2950</v>
      </c>
      <c r="F2043" s="2">
        <v>1</v>
      </c>
      <c r="G2043" s="2"/>
    </row>
    <row r="2044" spans="1:26" customHeight="1" ht="18" hidden="true" outlineLevel="2">
      <c r="A2044" s="2" t="s">
        <v>3812</v>
      </c>
      <c r="B2044" s="3" t="s">
        <v>3813</v>
      </c>
      <c r="C2044" s="2"/>
      <c r="D2044" s="2" t="s">
        <v>16</v>
      </c>
      <c r="E2044" s="4">
        <f>1490.00*(1-Z1%)</f>
        <v>1490</v>
      </c>
      <c r="F2044" s="2">
        <v>1</v>
      </c>
      <c r="G2044" s="2"/>
    </row>
    <row r="2045" spans="1:26" customHeight="1" ht="18" hidden="true" outlineLevel="2">
      <c r="A2045" s="2" t="s">
        <v>3814</v>
      </c>
      <c r="B2045" s="3" t="s">
        <v>3815</v>
      </c>
      <c r="C2045" s="2"/>
      <c r="D2045" s="2" t="s">
        <v>16</v>
      </c>
      <c r="E2045" s="4">
        <f>1490.00*(1-Z1%)</f>
        <v>1490</v>
      </c>
      <c r="F2045" s="2">
        <v>1</v>
      </c>
      <c r="G2045" s="2"/>
    </row>
    <row r="2046" spans="1:26" customHeight="1" ht="18" hidden="true" outlineLevel="2">
      <c r="A2046" s="2" t="s">
        <v>3816</v>
      </c>
      <c r="B2046" s="3" t="s">
        <v>3817</v>
      </c>
      <c r="C2046" s="2"/>
      <c r="D2046" s="2" t="s">
        <v>16</v>
      </c>
      <c r="E2046" s="4">
        <f>1490.00*(1-Z1%)</f>
        <v>1490</v>
      </c>
      <c r="F2046" s="2">
        <v>1</v>
      </c>
      <c r="G2046" s="2"/>
    </row>
    <row r="2047" spans="1:26" customHeight="1" ht="18" hidden="true" outlineLevel="2">
      <c r="A2047" s="2" t="s">
        <v>3818</v>
      </c>
      <c r="B2047" s="3" t="s">
        <v>3819</v>
      </c>
      <c r="C2047" s="2"/>
      <c r="D2047" s="2" t="s">
        <v>16</v>
      </c>
      <c r="E2047" s="4">
        <f>1490.00*(1-Z1%)</f>
        <v>1490</v>
      </c>
      <c r="F2047" s="2">
        <v>1</v>
      </c>
      <c r="G2047" s="2"/>
    </row>
    <row r="2048" spans="1:26" customHeight="1" ht="18" hidden="true" outlineLevel="2">
      <c r="A2048" s="2" t="s">
        <v>3820</v>
      </c>
      <c r="B2048" s="3" t="s">
        <v>3821</v>
      </c>
      <c r="C2048" s="2"/>
      <c r="D2048" s="2" t="s">
        <v>16</v>
      </c>
      <c r="E2048" s="4">
        <f>2390.00*(1-Z1%)</f>
        <v>2390</v>
      </c>
      <c r="F2048" s="2">
        <v>1</v>
      </c>
      <c r="G2048" s="2"/>
    </row>
    <row r="2049" spans="1:26" customHeight="1" ht="36" hidden="true" outlineLevel="2">
      <c r="A2049" s="2" t="s">
        <v>3822</v>
      </c>
      <c r="B2049" s="3" t="s">
        <v>3823</v>
      </c>
      <c r="C2049" s="2"/>
      <c r="D2049" s="2" t="s">
        <v>16</v>
      </c>
      <c r="E2049" s="4">
        <f>3250.00*(1-Z1%)</f>
        <v>3250</v>
      </c>
      <c r="F2049" s="2">
        <v>1</v>
      </c>
      <c r="G2049" s="2"/>
    </row>
    <row r="2050" spans="1:26" customHeight="1" ht="18" hidden="true" outlineLevel="2">
      <c r="A2050" s="2" t="s">
        <v>3824</v>
      </c>
      <c r="B2050" s="3" t="s">
        <v>3825</v>
      </c>
      <c r="C2050" s="2"/>
      <c r="D2050" s="2" t="s">
        <v>16</v>
      </c>
      <c r="E2050" s="4">
        <f>2190.00*(1-Z1%)</f>
        <v>2190</v>
      </c>
      <c r="F2050" s="2">
        <v>1</v>
      </c>
      <c r="G2050" s="2"/>
    </row>
    <row r="2051" spans="1:26" customHeight="1" ht="18" hidden="true" outlineLevel="2">
      <c r="A2051" s="2" t="s">
        <v>3826</v>
      </c>
      <c r="B2051" s="3" t="s">
        <v>3827</v>
      </c>
      <c r="C2051" s="2"/>
      <c r="D2051" s="2" t="s">
        <v>16</v>
      </c>
      <c r="E2051" s="4">
        <f>2550.00*(1-Z1%)</f>
        <v>2550</v>
      </c>
      <c r="F2051" s="2">
        <v>1</v>
      </c>
      <c r="G2051" s="2"/>
    </row>
    <row r="2052" spans="1:26" customHeight="1" ht="18" hidden="true" outlineLevel="2">
      <c r="A2052" s="2" t="s">
        <v>3828</v>
      </c>
      <c r="B2052" s="3" t="s">
        <v>3829</v>
      </c>
      <c r="C2052" s="2"/>
      <c r="D2052" s="2" t="s">
        <v>16</v>
      </c>
      <c r="E2052" s="4">
        <f>2290.00*(1-Z1%)</f>
        <v>2290</v>
      </c>
      <c r="F2052" s="2">
        <v>1</v>
      </c>
      <c r="G2052" s="2"/>
    </row>
    <row r="2053" spans="1:26" customHeight="1" ht="36" hidden="true" outlineLevel="2">
      <c r="A2053" s="2" t="s">
        <v>3830</v>
      </c>
      <c r="B2053" s="3" t="s">
        <v>3831</v>
      </c>
      <c r="C2053" s="2"/>
      <c r="D2053" s="2" t="s">
        <v>16</v>
      </c>
      <c r="E2053" s="4">
        <f>2150.00*(1-Z1%)</f>
        <v>2150</v>
      </c>
      <c r="F2053" s="2">
        <v>1</v>
      </c>
      <c r="G2053" s="2"/>
    </row>
    <row r="2054" spans="1:26" customHeight="1" ht="18" hidden="true" outlineLevel="2">
      <c r="A2054" s="2" t="s">
        <v>3832</v>
      </c>
      <c r="B2054" s="3" t="s">
        <v>3833</v>
      </c>
      <c r="C2054" s="2"/>
      <c r="D2054" s="2" t="s">
        <v>16</v>
      </c>
      <c r="E2054" s="4">
        <f>2450.00*(1-Z1%)</f>
        <v>2450</v>
      </c>
      <c r="F2054" s="2">
        <v>2</v>
      </c>
      <c r="G2054" s="2"/>
    </row>
    <row r="2055" spans="1:26" customHeight="1" ht="18" hidden="true" outlineLevel="2">
      <c r="A2055" s="2" t="s">
        <v>3834</v>
      </c>
      <c r="B2055" s="3" t="s">
        <v>3835</v>
      </c>
      <c r="C2055" s="2"/>
      <c r="D2055" s="2" t="s">
        <v>16</v>
      </c>
      <c r="E2055" s="4">
        <f>2750.00*(1-Z1%)</f>
        <v>2750</v>
      </c>
      <c r="F2055" s="2">
        <v>1</v>
      </c>
      <c r="G2055" s="2"/>
    </row>
    <row r="2056" spans="1:26" customHeight="1" ht="18" hidden="true" outlineLevel="2">
      <c r="A2056" s="2" t="s">
        <v>3836</v>
      </c>
      <c r="B2056" s="3" t="s">
        <v>3837</v>
      </c>
      <c r="C2056" s="2"/>
      <c r="D2056" s="2" t="s">
        <v>16</v>
      </c>
      <c r="E2056" s="4">
        <f>1690.00*(1-Z1%)</f>
        <v>1690</v>
      </c>
      <c r="F2056" s="2">
        <v>1</v>
      </c>
      <c r="G2056" s="2"/>
    </row>
    <row r="2057" spans="1:26" customHeight="1" ht="18" hidden="true" outlineLevel="2">
      <c r="A2057" s="2" t="s">
        <v>3838</v>
      </c>
      <c r="B2057" s="3" t="s">
        <v>3839</v>
      </c>
      <c r="C2057" s="2"/>
      <c r="D2057" s="2" t="s">
        <v>16</v>
      </c>
      <c r="E2057" s="4">
        <f>2150.00*(1-Z1%)</f>
        <v>2150</v>
      </c>
      <c r="F2057" s="2">
        <v>1</v>
      </c>
      <c r="G2057" s="2"/>
    </row>
    <row r="2058" spans="1:26" customHeight="1" ht="18" hidden="true" outlineLevel="2">
      <c r="A2058" s="2" t="s">
        <v>3840</v>
      </c>
      <c r="B2058" s="3" t="s">
        <v>3841</v>
      </c>
      <c r="C2058" s="2"/>
      <c r="D2058" s="2" t="s">
        <v>16</v>
      </c>
      <c r="E2058" s="4">
        <f>1790.00*(1-Z1%)</f>
        <v>1790</v>
      </c>
      <c r="F2058" s="2">
        <v>1</v>
      </c>
      <c r="G2058" s="2"/>
    </row>
    <row r="2059" spans="1:26" customHeight="1" ht="18" hidden="true" outlineLevel="2">
      <c r="A2059" s="2" t="s">
        <v>3842</v>
      </c>
      <c r="B2059" s="3" t="s">
        <v>3843</v>
      </c>
      <c r="C2059" s="2"/>
      <c r="D2059" s="2" t="s">
        <v>16</v>
      </c>
      <c r="E2059" s="4">
        <f>2150.00*(1-Z1%)</f>
        <v>2150</v>
      </c>
      <c r="F2059" s="2">
        <v>1</v>
      </c>
      <c r="G2059" s="2"/>
    </row>
    <row r="2060" spans="1:26" customHeight="1" ht="18" hidden="true" outlineLevel="2">
      <c r="A2060" s="2" t="s">
        <v>3844</v>
      </c>
      <c r="B2060" s="3" t="s">
        <v>3845</v>
      </c>
      <c r="C2060" s="2"/>
      <c r="D2060" s="2" t="s">
        <v>16</v>
      </c>
      <c r="E2060" s="4">
        <f>2450.00*(1-Z1%)</f>
        <v>2450</v>
      </c>
      <c r="F2060" s="2">
        <v>1</v>
      </c>
      <c r="G2060" s="2"/>
    </row>
    <row r="2061" spans="1:26" customHeight="1" ht="18" hidden="true" outlineLevel="2">
      <c r="A2061" s="2" t="s">
        <v>3846</v>
      </c>
      <c r="B2061" s="3" t="s">
        <v>3847</v>
      </c>
      <c r="C2061" s="2"/>
      <c r="D2061" s="2" t="s">
        <v>16</v>
      </c>
      <c r="E2061" s="4">
        <f>2490.00*(1-Z1%)</f>
        <v>2490</v>
      </c>
      <c r="F2061" s="2">
        <v>1</v>
      </c>
      <c r="G2061" s="2"/>
    </row>
    <row r="2062" spans="1:26" customHeight="1" ht="18" hidden="true" outlineLevel="2">
      <c r="A2062" s="2" t="s">
        <v>3848</v>
      </c>
      <c r="B2062" s="3" t="s">
        <v>3849</v>
      </c>
      <c r="C2062" s="2"/>
      <c r="D2062" s="2" t="s">
        <v>16</v>
      </c>
      <c r="E2062" s="4">
        <f>2950.00*(1-Z1%)</f>
        <v>2950</v>
      </c>
      <c r="F2062" s="2">
        <v>1</v>
      </c>
      <c r="G2062" s="2"/>
    </row>
    <row r="2063" spans="1:26" customHeight="1" ht="36" hidden="true" outlineLevel="2">
      <c r="A2063" s="2" t="s">
        <v>3850</v>
      </c>
      <c r="B2063" s="3" t="s">
        <v>3851</v>
      </c>
      <c r="C2063" s="2"/>
      <c r="D2063" s="2" t="s">
        <v>16</v>
      </c>
      <c r="E2063" s="4">
        <f>2750.00*(1-Z1%)</f>
        <v>2750</v>
      </c>
      <c r="F2063" s="2">
        <v>1</v>
      </c>
      <c r="G2063" s="2"/>
    </row>
    <row r="2064" spans="1:26" customHeight="1" ht="18" hidden="true" outlineLevel="2">
      <c r="A2064" s="2" t="s">
        <v>3852</v>
      </c>
      <c r="B2064" s="3" t="s">
        <v>3853</v>
      </c>
      <c r="C2064" s="2"/>
      <c r="D2064" s="2" t="s">
        <v>16</v>
      </c>
      <c r="E2064" s="4">
        <f>1350.00*(1-Z1%)</f>
        <v>1350</v>
      </c>
      <c r="F2064" s="2">
        <v>1</v>
      </c>
      <c r="G2064" s="2"/>
    </row>
    <row r="2065" spans="1:26" customHeight="1" ht="18" hidden="true" outlineLevel="2">
      <c r="A2065" s="2" t="s">
        <v>3854</v>
      </c>
      <c r="B2065" s="3" t="s">
        <v>3855</v>
      </c>
      <c r="C2065" s="2"/>
      <c r="D2065" s="2" t="s">
        <v>16</v>
      </c>
      <c r="E2065" s="4">
        <f>2490.00*(1-Z1%)</f>
        <v>2490</v>
      </c>
      <c r="F2065" s="2">
        <v>1</v>
      </c>
      <c r="G2065" s="2"/>
    </row>
    <row r="2066" spans="1:26" customHeight="1" ht="35">
      <c r="A2066" s="1" t="s">
        <v>3856</v>
      </c>
      <c r="B2066" s="1"/>
      <c r="C2066" s="1"/>
      <c r="D2066" s="1"/>
      <c r="E2066" s="1"/>
      <c r="F2066" s="1"/>
      <c r="G2066" s="1"/>
    </row>
    <row r="2067" spans="1:26" customHeight="1" ht="35" hidden="true" outlineLevel="2">
      <c r="A2067" s="5" t="s">
        <v>3857</v>
      </c>
      <c r="B2067" s="5"/>
      <c r="C2067" s="5"/>
      <c r="D2067" s="5"/>
      <c r="E2067" s="5"/>
      <c r="F2067" s="5"/>
      <c r="G2067" s="5"/>
    </row>
    <row r="2068" spans="1:26" customHeight="1" ht="35" hidden="true" outlineLevel="3">
      <c r="A2068" s="5" t="s">
        <v>3858</v>
      </c>
      <c r="B2068" s="5"/>
      <c r="C2068" s="5"/>
      <c r="D2068" s="5"/>
      <c r="E2068" s="5"/>
      <c r="F2068" s="5"/>
      <c r="G2068" s="5"/>
    </row>
    <row r="2069" spans="1:26" customHeight="1" ht="18" hidden="true" outlineLevel="3">
      <c r="A2069" s="2" t="s">
        <v>3859</v>
      </c>
      <c r="B2069" s="3" t="s">
        <v>3860</v>
      </c>
      <c r="C2069" s="2"/>
      <c r="D2069" s="2" t="s">
        <v>16</v>
      </c>
      <c r="E2069" s="4">
        <f>390.00*(1-Z1%)</f>
        <v>390</v>
      </c>
      <c r="F2069" s="2">
        <v>1</v>
      </c>
      <c r="G2069" s="2"/>
    </row>
    <row r="2070" spans="1:26" customHeight="1" ht="18" hidden="true" outlineLevel="3">
      <c r="A2070" s="2" t="s">
        <v>3861</v>
      </c>
      <c r="B2070" s="3" t="s">
        <v>3862</v>
      </c>
      <c r="C2070" s="2"/>
      <c r="D2070" s="2" t="s">
        <v>16</v>
      </c>
      <c r="E2070" s="4">
        <f>600.00*(1-Z1%)</f>
        <v>600</v>
      </c>
      <c r="F2070" s="2">
        <v>1</v>
      </c>
      <c r="G2070" s="2"/>
    </row>
    <row r="2071" spans="1:26" customHeight="1" ht="18" hidden="true" outlineLevel="3">
      <c r="A2071" s="2" t="s">
        <v>3863</v>
      </c>
      <c r="B2071" s="3" t="s">
        <v>3864</v>
      </c>
      <c r="C2071" s="2"/>
      <c r="D2071" s="2" t="s">
        <v>16</v>
      </c>
      <c r="E2071" s="4">
        <f>690.00*(1-Z1%)</f>
        <v>690</v>
      </c>
      <c r="F2071" s="2">
        <v>1</v>
      </c>
      <c r="G2071" s="2"/>
    </row>
    <row r="2072" spans="1:26" customHeight="1" ht="36" hidden="true" outlineLevel="3">
      <c r="A2072" s="2" t="s">
        <v>3865</v>
      </c>
      <c r="B2072" s="3" t="s">
        <v>3866</v>
      </c>
      <c r="C2072" s="2"/>
      <c r="D2072" s="2" t="s">
        <v>16</v>
      </c>
      <c r="E2072" s="4">
        <f>550.00*(1-Z1%)</f>
        <v>550</v>
      </c>
      <c r="F2072" s="2">
        <v>1</v>
      </c>
      <c r="G2072" s="2"/>
    </row>
    <row r="2073" spans="1:26" customHeight="1" ht="18" hidden="true" outlineLevel="3">
      <c r="A2073" s="2" t="s">
        <v>3867</v>
      </c>
      <c r="B2073" s="3" t="s">
        <v>3868</v>
      </c>
      <c r="C2073" s="2"/>
      <c r="D2073" s="2" t="s">
        <v>16</v>
      </c>
      <c r="E2073" s="4">
        <f>950.00*(1-Z1%)</f>
        <v>950</v>
      </c>
      <c r="F2073" s="2">
        <v>1</v>
      </c>
      <c r="G2073" s="2"/>
    </row>
    <row r="2074" spans="1:26" customHeight="1" ht="35" hidden="true" outlineLevel="3">
      <c r="A2074" s="5" t="s">
        <v>3869</v>
      </c>
      <c r="B2074" s="5"/>
      <c r="C2074" s="5"/>
      <c r="D2074" s="5"/>
      <c r="E2074" s="5"/>
      <c r="F2074" s="5"/>
      <c r="G2074" s="5"/>
    </row>
    <row r="2075" spans="1:26" customHeight="1" ht="36" hidden="true" outlineLevel="3">
      <c r="A2075" s="2" t="s">
        <v>3870</v>
      </c>
      <c r="B2075" s="3" t="s">
        <v>3871</v>
      </c>
      <c r="C2075" s="2"/>
      <c r="D2075" s="2" t="s">
        <v>16</v>
      </c>
      <c r="E2075" s="4">
        <f>250.00*(1-Z1%)</f>
        <v>250</v>
      </c>
      <c r="F2075" s="2">
        <v>1</v>
      </c>
      <c r="G2075" s="2"/>
    </row>
    <row r="2076" spans="1:26" customHeight="1" ht="36" hidden="true" outlineLevel="3">
      <c r="A2076" s="2" t="s">
        <v>3872</v>
      </c>
      <c r="B2076" s="3" t="s">
        <v>3873</v>
      </c>
      <c r="C2076" s="2"/>
      <c r="D2076" s="2" t="s">
        <v>16</v>
      </c>
      <c r="E2076" s="4">
        <f>250.00*(1-Z1%)</f>
        <v>250</v>
      </c>
      <c r="F2076" s="2">
        <v>1</v>
      </c>
      <c r="G2076" s="2"/>
    </row>
    <row r="2077" spans="1:26" customHeight="1" ht="36" hidden="true" outlineLevel="3">
      <c r="A2077" s="2" t="s">
        <v>3874</v>
      </c>
      <c r="B2077" s="3" t="s">
        <v>3875</v>
      </c>
      <c r="C2077" s="2"/>
      <c r="D2077" s="2" t="s">
        <v>16</v>
      </c>
      <c r="E2077" s="4">
        <f>370.00*(1-Z1%)</f>
        <v>370</v>
      </c>
      <c r="F2077" s="2">
        <v>1</v>
      </c>
      <c r="G2077" s="2"/>
    </row>
    <row r="2078" spans="1:26" customHeight="1" ht="36" hidden="true" outlineLevel="3">
      <c r="A2078" s="2" t="s">
        <v>3876</v>
      </c>
      <c r="B2078" s="3" t="s">
        <v>3877</v>
      </c>
      <c r="C2078" s="2"/>
      <c r="D2078" s="2" t="s">
        <v>16</v>
      </c>
      <c r="E2078" s="4">
        <f>200.00*(1-Z1%)</f>
        <v>200</v>
      </c>
      <c r="F2078" s="2">
        <v>1</v>
      </c>
      <c r="G2078" s="2"/>
    </row>
    <row r="2079" spans="1:26" customHeight="1" ht="18" hidden="true" outlineLevel="3">
      <c r="A2079" s="2" t="s">
        <v>3878</v>
      </c>
      <c r="B2079" s="3" t="s">
        <v>3879</v>
      </c>
      <c r="C2079" s="2"/>
      <c r="D2079" s="2" t="s">
        <v>16</v>
      </c>
      <c r="E2079" s="4">
        <f>170.00*(1-Z1%)</f>
        <v>170</v>
      </c>
      <c r="F2079" s="2">
        <v>1</v>
      </c>
      <c r="G2079" s="2"/>
    </row>
    <row r="2080" spans="1:26" customHeight="1" ht="18" hidden="true" outlineLevel="3">
      <c r="A2080" s="2" t="s">
        <v>3880</v>
      </c>
      <c r="B2080" s="3" t="s">
        <v>3881</v>
      </c>
      <c r="C2080" s="2"/>
      <c r="D2080" s="2" t="s">
        <v>16</v>
      </c>
      <c r="E2080" s="4">
        <f>250.00*(1-Z1%)</f>
        <v>250</v>
      </c>
      <c r="F2080" s="2">
        <v>1</v>
      </c>
      <c r="G2080" s="2"/>
    </row>
    <row r="2081" spans="1:26" customHeight="1" ht="35" hidden="true" outlineLevel="2">
      <c r="A2081" s="5" t="s">
        <v>3882</v>
      </c>
      <c r="B2081" s="5"/>
      <c r="C2081" s="5"/>
      <c r="D2081" s="5"/>
      <c r="E2081" s="5"/>
      <c r="F2081" s="5"/>
      <c r="G2081" s="5"/>
    </row>
    <row r="2082" spans="1:26" customHeight="1" ht="18" hidden="true" outlineLevel="2">
      <c r="A2082" s="2" t="s">
        <v>3883</v>
      </c>
      <c r="B2082" s="3" t="s">
        <v>3884</v>
      </c>
      <c r="C2082" s="2"/>
      <c r="D2082" s="2" t="s">
        <v>16</v>
      </c>
      <c r="E2082" s="4">
        <f>130.00*(1-Z1%)</f>
        <v>130</v>
      </c>
      <c r="F2082" s="2">
        <v>1</v>
      </c>
      <c r="G2082" s="2"/>
    </row>
    <row r="2083" spans="1:26" customHeight="1" ht="36" hidden="true" outlineLevel="2">
      <c r="A2083" s="2" t="s">
        <v>3885</v>
      </c>
      <c r="B2083" s="3" t="s">
        <v>3886</v>
      </c>
      <c r="C2083" s="2"/>
      <c r="D2083" s="2" t="s">
        <v>16</v>
      </c>
      <c r="E2083" s="4">
        <f>80.00*(1-Z1%)</f>
        <v>80</v>
      </c>
      <c r="F2083" s="2">
        <v>1</v>
      </c>
      <c r="G2083" s="2"/>
    </row>
    <row r="2084" spans="1:26" customHeight="1" ht="36" hidden="true" outlineLevel="2">
      <c r="A2084" s="2" t="s">
        <v>3887</v>
      </c>
      <c r="B2084" s="3" t="s">
        <v>3888</v>
      </c>
      <c r="C2084" s="2"/>
      <c r="D2084" s="2" t="s">
        <v>16</v>
      </c>
      <c r="E2084" s="4">
        <f>150.00*(1-Z1%)</f>
        <v>150</v>
      </c>
      <c r="F2084" s="2">
        <v>1</v>
      </c>
      <c r="G2084" s="2"/>
    </row>
    <row r="2085" spans="1:26" customHeight="1" ht="36" hidden="true" outlineLevel="2">
      <c r="A2085" s="2" t="s">
        <v>3889</v>
      </c>
      <c r="B2085" s="3" t="s">
        <v>3890</v>
      </c>
      <c r="C2085" s="2"/>
      <c r="D2085" s="2" t="s">
        <v>16</v>
      </c>
      <c r="E2085" s="4">
        <f>80.00*(1-Z1%)</f>
        <v>80</v>
      </c>
      <c r="F2085" s="2">
        <v>1</v>
      </c>
      <c r="G2085" s="2"/>
    </row>
    <row r="2086" spans="1:26" customHeight="1" ht="35">
      <c r="A2086" s="1" t="s">
        <v>3891</v>
      </c>
      <c r="B2086" s="1"/>
      <c r="C2086" s="1"/>
      <c r="D2086" s="1"/>
      <c r="E2086" s="1"/>
      <c r="F2086" s="1"/>
      <c r="G2086" s="1"/>
    </row>
    <row r="2087" spans="1:26" customHeight="1" ht="35" hidden="true" outlineLevel="2">
      <c r="A2087" s="5" t="s">
        <v>3892</v>
      </c>
      <c r="B2087" s="5"/>
      <c r="C2087" s="5"/>
      <c r="D2087" s="5"/>
      <c r="E2087" s="5"/>
      <c r="F2087" s="5"/>
      <c r="G2087" s="5"/>
    </row>
    <row r="2088" spans="1:26" customHeight="1" ht="35" hidden="true" outlineLevel="3">
      <c r="A2088" s="5" t="s">
        <v>3893</v>
      </c>
      <c r="B2088" s="5"/>
      <c r="C2088" s="5"/>
      <c r="D2088" s="5"/>
      <c r="E2088" s="5"/>
      <c r="F2088" s="5"/>
      <c r="G2088" s="5"/>
    </row>
    <row r="2089" spans="1:26" customHeight="1" ht="18" hidden="true" outlineLevel="3">
      <c r="A2089" s="2" t="s">
        <v>3894</v>
      </c>
      <c r="B2089" s="3" t="s">
        <v>3895</v>
      </c>
      <c r="C2089" s="2"/>
      <c r="D2089" s="2" t="s">
        <v>16</v>
      </c>
      <c r="E2089" s="4">
        <f>1100.00*(1-Z1%)</f>
        <v>1100</v>
      </c>
      <c r="F2089" s="2">
        <v>1</v>
      </c>
      <c r="G2089" s="2"/>
    </row>
    <row r="2090" spans="1:26" customHeight="1" ht="18" hidden="true" outlineLevel="3">
      <c r="A2090" s="2" t="s">
        <v>3896</v>
      </c>
      <c r="B2090" s="3" t="s">
        <v>3897</v>
      </c>
      <c r="C2090" s="2"/>
      <c r="D2090" s="2" t="s">
        <v>16</v>
      </c>
      <c r="E2090" s="4">
        <f>1480.00*(1-Z1%)</f>
        <v>1480</v>
      </c>
      <c r="F2090" s="2">
        <v>1</v>
      </c>
      <c r="G2090" s="2"/>
    </row>
    <row r="2091" spans="1:26" customHeight="1" ht="18" hidden="true" outlineLevel="3">
      <c r="A2091" s="2" t="s">
        <v>3898</v>
      </c>
      <c r="B2091" s="3" t="s">
        <v>3899</v>
      </c>
      <c r="C2091" s="2"/>
      <c r="D2091" s="2" t="s">
        <v>16</v>
      </c>
      <c r="E2091" s="4">
        <f>3450.00*(1-Z1%)</f>
        <v>3450</v>
      </c>
      <c r="F2091" s="2">
        <v>1</v>
      </c>
      <c r="G2091" s="2"/>
    </row>
    <row r="2092" spans="1:26" customHeight="1" ht="18" hidden="true" outlineLevel="3">
      <c r="A2092" s="2" t="s">
        <v>3900</v>
      </c>
      <c r="B2092" s="3" t="s">
        <v>3901</v>
      </c>
      <c r="C2092" s="2"/>
      <c r="D2092" s="2" t="s">
        <v>16</v>
      </c>
      <c r="E2092" s="4">
        <f>950.00*(1-Z1%)</f>
        <v>950</v>
      </c>
      <c r="F2092" s="2">
        <v>1</v>
      </c>
      <c r="G2092" s="2"/>
    </row>
    <row r="2093" spans="1:26" customHeight="1" ht="18" hidden="true" outlineLevel="3">
      <c r="A2093" s="2" t="s">
        <v>3902</v>
      </c>
      <c r="B2093" s="3" t="s">
        <v>3903</v>
      </c>
      <c r="C2093" s="2"/>
      <c r="D2093" s="2" t="s">
        <v>16</v>
      </c>
      <c r="E2093" s="4">
        <f>2200.00*(1-Z1%)</f>
        <v>2200</v>
      </c>
      <c r="F2093" s="2">
        <v>1</v>
      </c>
      <c r="G2093" s="2"/>
    </row>
    <row r="2094" spans="1:26" customHeight="1" ht="18" hidden="true" outlineLevel="3">
      <c r="A2094" s="2" t="s">
        <v>3904</v>
      </c>
      <c r="B2094" s="3" t="s">
        <v>3905</v>
      </c>
      <c r="C2094" s="2"/>
      <c r="D2094" s="2" t="s">
        <v>16</v>
      </c>
      <c r="E2094" s="4">
        <f>1890.00*(1-Z1%)</f>
        <v>1890</v>
      </c>
      <c r="F2094" s="2">
        <v>1</v>
      </c>
      <c r="G2094" s="2"/>
    </row>
    <row r="2095" spans="1:26" customHeight="1" ht="18" hidden="true" outlineLevel="3">
      <c r="A2095" s="2" t="s">
        <v>3906</v>
      </c>
      <c r="B2095" s="3" t="s">
        <v>3907</v>
      </c>
      <c r="C2095" s="2"/>
      <c r="D2095" s="2" t="s">
        <v>16</v>
      </c>
      <c r="E2095" s="4">
        <f>2790.00*(1-Z1%)</f>
        <v>2790</v>
      </c>
      <c r="F2095" s="2">
        <v>1</v>
      </c>
      <c r="G2095" s="2"/>
    </row>
    <row r="2096" spans="1:26" customHeight="1" ht="18" hidden="true" outlineLevel="3">
      <c r="A2096" s="2" t="s">
        <v>3908</v>
      </c>
      <c r="B2096" s="3" t="s">
        <v>3909</v>
      </c>
      <c r="C2096" s="2"/>
      <c r="D2096" s="2" t="s">
        <v>16</v>
      </c>
      <c r="E2096" s="4">
        <f>5470.00*(1-Z1%)</f>
        <v>5470</v>
      </c>
      <c r="F2096" s="2">
        <v>1</v>
      </c>
      <c r="G2096" s="2"/>
    </row>
    <row r="2097" spans="1:26" customHeight="1" ht="18" hidden="true" outlineLevel="3">
      <c r="A2097" s="2" t="s">
        <v>3910</v>
      </c>
      <c r="B2097" s="3" t="s">
        <v>3911</v>
      </c>
      <c r="C2097" s="2"/>
      <c r="D2097" s="2" t="s">
        <v>16</v>
      </c>
      <c r="E2097" s="4">
        <f>990.00*(1-Z1%)</f>
        <v>990</v>
      </c>
      <c r="F2097" s="2">
        <v>1</v>
      </c>
      <c r="G2097" s="2"/>
    </row>
    <row r="2098" spans="1:26" customHeight="1" ht="18" hidden="true" outlineLevel="3">
      <c r="A2098" s="2" t="s">
        <v>3912</v>
      </c>
      <c r="B2098" s="3" t="s">
        <v>3913</v>
      </c>
      <c r="C2098" s="2"/>
      <c r="D2098" s="2" t="s">
        <v>16</v>
      </c>
      <c r="E2098" s="4">
        <f>2200.00*(1-Z1%)</f>
        <v>2200</v>
      </c>
      <c r="F2098" s="2">
        <v>1</v>
      </c>
      <c r="G2098" s="2"/>
    </row>
    <row r="2099" spans="1:26" customHeight="1" ht="18" hidden="true" outlineLevel="3">
      <c r="A2099" s="2" t="s">
        <v>3914</v>
      </c>
      <c r="B2099" s="3" t="s">
        <v>3915</v>
      </c>
      <c r="C2099" s="2"/>
      <c r="D2099" s="2" t="s">
        <v>16</v>
      </c>
      <c r="E2099" s="4">
        <f>1700.00*(1-Z1%)</f>
        <v>1700</v>
      </c>
      <c r="F2099" s="2">
        <v>1</v>
      </c>
      <c r="G2099" s="2"/>
    </row>
    <row r="2100" spans="1:26" customHeight="1" ht="18" hidden="true" outlineLevel="3">
      <c r="A2100" s="2" t="s">
        <v>3916</v>
      </c>
      <c r="B2100" s="3" t="s">
        <v>3917</v>
      </c>
      <c r="C2100" s="2"/>
      <c r="D2100" s="2" t="s">
        <v>16</v>
      </c>
      <c r="E2100" s="4">
        <f>3190.00*(1-Z1%)</f>
        <v>3190</v>
      </c>
      <c r="F2100" s="2">
        <v>1</v>
      </c>
      <c r="G2100" s="2"/>
    </row>
    <row r="2101" spans="1:26" customHeight="1" ht="18" hidden="true" outlineLevel="3">
      <c r="A2101" s="2" t="s">
        <v>3918</v>
      </c>
      <c r="B2101" s="3" t="s">
        <v>3919</v>
      </c>
      <c r="C2101" s="2"/>
      <c r="D2101" s="2" t="s">
        <v>16</v>
      </c>
      <c r="E2101" s="4">
        <f>2300.00*(1-Z1%)</f>
        <v>2300</v>
      </c>
      <c r="F2101" s="2">
        <v>1</v>
      </c>
      <c r="G2101" s="2"/>
    </row>
    <row r="2102" spans="1:26" customHeight="1" ht="18" hidden="true" outlineLevel="3">
      <c r="A2102" s="2" t="s">
        <v>3920</v>
      </c>
      <c r="B2102" s="3" t="s">
        <v>3921</v>
      </c>
      <c r="C2102" s="2"/>
      <c r="D2102" s="2" t="s">
        <v>16</v>
      </c>
      <c r="E2102" s="4">
        <f>2390.00*(1-Z1%)</f>
        <v>2390</v>
      </c>
      <c r="F2102" s="2">
        <v>1</v>
      </c>
      <c r="G2102" s="2"/>
    </row>
    <row r="2103" spans="1:26" customHeight="1" ht="18" hidden="true" outlineLevel="3">
      <c r="A2103" s="2" t="s">
        <v>3922</v>
      </c>
      <c r="B2103" s="3" t="s">
        <v>3923</v>
      </c>
      <c r="C2103" s="2"/>
      <c r="D2103" s="2" t="s">
        <v>16</v>
      </c>
      <c r="E2103" s="4">
        <f>2850.00*(1-Z1%)</f>
        <v>2850</v>
      </c>
      <c r="F2103" s="2">
        <v>1</v>
      </c>
      <c r="G2103" s="2"/>
    </row>
    <row r="2104" spans="1:26" customHeight="1" ht="18" hidden="true" outlineLevel="3">
      <c r="A2104" s="2" t="s">
        <v>3924</v>
      </c>
      <c r="B2104" s="3" t="s">
        <v>3925</v>
      </c>
      <c r="C2104" s="2"/>
      <c r="D2104" s="2" t="s">
        <v>16</v>
      </c>
      <c r="E2104" s="4">
        <f>2580.00*(1-Z1%)</f>
        <v>2580</v>
      </c>
      <c r="F2104" s="2">
        <v>1</v>
      </c>
      <c r="G2104" s="2"/>
    </row>
    <row r="2105" spans="1:26" customHeight="1" ht="18" hidden="true" outlineLevel="3">
      <c r="A2105" s="2" t="s">
        <v>3926</v>
      </c>
      <c r="B2105" s="3" t="s">
        <v>3927</v>
      </c>
      <c r="C2105" s="2"/>
      <c r="D2105" s="2" t="s">
        <v>16</v>
      </c>
      <c r="E2105" s="4">
        <f>3190.00*(1-Z1%)</f>
        <v>3190</v>
      </c>
      <c r="F2105" s="2">
        <v>1</v>
      </c>
      <c r="G2105" s="2"/>
    </row>
    <row r="2106" spans="1:26" customHeight="1" ht="18" hidden="true" outlineLevel="3">
      <c r="A2106" s="2" t="s">
        <v>3928</v>
      </c>
      <c r="B2106" s="3" t="s">
        <v>3929</v>
      </c>
      <c r="C2106" s="2"/>
      <c r="D2106" s="2" t="s">
        <v>16</v>
      </c>
      <c r="E2106" s="4">
        <f>1790.00*(1-Z1%)</f>
        <v>1790</v>
      </c>
      <c r="F2106" s="2">
        <v>1</v>
      </c>
      <c r="G2106" s="2"/>
    </row>
    <row r="2107" spans="1:26" customHeight="1" ht="18" hidden="true" outlineLevel="3">
      <c r="A2107" s="2" t="s">
        <v>3930</v>
      </c>
      <c r="B2107" s="3" t="s">
        <v>3931</v>
      </c>
      <c r="C2107" s="2"/>
      <c r="D2107" s="2" t="s">
        <v>16</v>
      </c>
      <c r="E2107" s="4">
        <f>2990.00*(1-Z1%)</f>
        <v>2990</v>
      </c>
      <c r="F2107" s="2">
        <v>1</v>
      </c>
      <c r="G2107" s="2"/>
    </row>
    <row r="2108" spans="1:26" customHeight="1" ht="18" hidden="true" outlineLevel="3">
      <c r="A2108" s="2" t="s">
        <v>3932</v>
      </c>
      <c r="B2108" s="3" t="s">
        <v>3933</v>
      </c>
      <c r="C2108" s="2"/>
      <c r="D2108" s="2" t="s">
        <v>16</v>
      </c>
      <c r="E2108" s="4">
        <f>2990.00*(1-Z1%)</f>
        <v>2990</v>
      </c>
      <c r="F2108" s="2">
        <v>1</v>
      </c>
      <c r="G2108" s="2"/>
    </row>
    <row r="2109" spans="1:26" customHeight="1" ht="18" hidden="true" outlineLevel="3">
      <c r="A2109" s="2" t="s">
        <v>3934</v>
      </c>
      <c r="B2109" s="3" t="s">
        <v>3935</v>
      </c>
      <c r="C2109" s="2"/>
      <c r="D2109" s="2" t="s">
        <v>16</v>
      </c>
      <c r="E2109" s="4">
        <f>990.00*(1-Z1%)</f>
        <v>990</v>
      </c>
      <c r="F2109" s="2">
        <v>1</v>
      </c>
      <c r="G2109" s="2"/>
    </row>
    <row r="2110" spans="1:26" customHeight="1" ht="18" hidden="true" outlineLevel="3">
      <c r="A2110" s="2" t="s">
        <v>3936</v>
      </c>
      <c r="B2110" s="3" t="s">
        <v>3937</v>
      </c>
      <c r="C2110" s="2"/>
      <c r="D2110" s="2" t="s">
        <v>16</v>
      </c>
      <c r="E2110" s="4">
        <f>1500.00*(1-Z1%)</f>
        <v>1500</v>
      </c>
      <c r="F2110" s="2">
        <v>1</v>
      </c>
      <c r="G2110" s="2"/>
    </row>
    <row r="2111" spans="1:26" customHeight="1" ht="18" hidden="true" outlineLevel="3">
      <c r="A2111" s="2" t="s">
        <v>3938</v>
      </c>
      <c r="B2111" s="3" t="s">
        <v>3939</v>
      </c>
      <c r="C2111" s="2"/>
      <c r="D2111" s="2" t="s">
        <v>16</v>
      </c>
      <c r="E2111" s="4">
        <f>4900.00*(1-Z1%)</f>
        <v>4900</v>
      </c>
      <c r="F2111" s="2">
        <v>1</v>
      </c>
      <c r="G2111" s="2"/>
    </row>
    <row r="2112" spans="1:26" customHeight="1" ht="18" hidden="true" outlineLevel="3">
      <c r="A2112" s="2" t="s">
        <v>3940</v>
      </c>
      <c r="B2112" s="3" t="s">
        <v>3939</v>
      </c>
      <c r="C2112" s="2"/>
      <c r="D2112" s="2" t="s">
        <v>16</v>
      </c>
      <c r="E2112" s="4">
        <f>4990.00*(1-Z1%)</f>
        <v>4990</v>
      </c>
      <c r="F2112" s="2">
        <v>1</v>
      </c>
      <c r="G2112" s="2"/>
    </row>
    <row r="2113" spans="1:26" customHeight="1" ht="18" hidden="true" outlineLevel="3">
      <c r="A2113" s="2" t="s">
        <v>3941</v>
      </c>
      <c r="B2113" s="3" t="s">
        <v>3942</v>
      </c>
      <c r="C2113" s="2"/>
      <c r="D2113" s="2" t="s">
        <v>16</v>
      </c>
      <c r="E2113" s="4">
        <f>950.00*(1-Z1%)</f>
        <v>950</v>
      </c>
      <c r="F2113" s="2">
        <v>1</v>
      </c>
      <c r="G2113" s="2"/>
    </row>
    <row r="2114" spans="1:26" customHeight="1" ht="18" hidden="true" outlineLevel="3">
      <c r="A2114" s="2" t="s">
        <v>3943</v>
      </c>
      <c r="B2114" s="3" t="s">
        <v>3944</v>
      </c>
      <c r="C2114" s="2"/>
      <c r="D2114" s="2" t="s">
        <v>16</v>
      </c>
      <c r="E2114" s="4">
        <f>2700.00*(1-Z1%)</f>
        <v>2700</v>
      </c>
      <c r="F2114" s="2">
        <v>1</v>
      </c>
      <c r="G2114" s="2"/>
    </row>
    <row r="2115" spans="1:26" customHeight="1" ht="35" hidden="true" outlineLevel="3">
      <c r="A2115" s="5" t="s">
        <v>3945</v>
      </c>
      <c r="B2115" s="5"/>
      <c r="C2115" s="5"/>
      <c r="D2115" s="5"/>
      <c r="E2115" s="5"/>
      <c r="F2115" s="5"/>
      <c r="G2115" s="5"/>
    </row>
    <row r="2116" spans="1:26" customHeight="1" ht="36" hidden="true" outlineLevel="3">
      <c r="A2116" s="2" t="s">
        <v>3946</v>
      </c>
      <c r="B2116" s="3" t="s">
        <v>3947</v>
      </c>
      <c r="C2116" s="2"/>
      <c r="D2116" s="2" t="s">
        <v>16</v>
      </c>
      <c r="E2116" s="4">
        <f>150.00*(1-Z1%)</f>
        <v>150</v>
      </c>
      <c r="F2116" s="2">
        <v>1</v>
      </c>
      <c r="G2116" s="2"/>
    </row>
    <row r="2117" spans="1:26" customHeight="1" ht="18" hidden="true" outlineLevel="3">
      <c r="A2117" s="2" t="s">
        <v>3948</v>
      </c>
      <c r="B2117" s="3" t="s">
        <v>3949</v>
      </c>
      <c r="C2117" s="2"/>
      <c r="D2117" s="2" t="s">
        <v>16</v>
      </c>
      <c r="E2117" s="4">
        <f>650.00*(1-Z1%)</f>
        <v>650</v>
      </c>
      <c r="F2117" s="2">
        <v>1</v>
      </c>
      <c r="G2117" s="2"/>
    </row>
    <row r="2118" spans="1:26" customHeight="1" ht="36" hidden="true" outlineLevel="3">
      <c r="A2118" s="2" t="s">
        <v>3950</v>
      </c>
      <c r="B2118" s="3" t="s">
        <v>3951</v>
      </c>
      <c r="C2118" s="2"/>
      <c r="D2118" s="2" t="s">
        <v>16</v>
      </c>
      <c r="E2118" s="4">
        <f>100.00*(1-Z1%)</f>
        <v>100</v>
      </c>
      <c r="F2118" s="2">
        <v>1</v>
      </c>
      <c r="G2118" s="2"/>
    </row>
    <row r="2119" spans="1:26" customHeight="1" ht="36" hidden="true" outlineLevel="3">
      <c r="A2119" s="2" t="s">
        <v>3952</v>
      </c>
      <c r="B2119" s="3" t="s">
        <v>3953</v>
      </c>
      <c r="C2119" s="2"/>
      <c r="D2119" s="2" t="s">
        <v>16</v>
      </c>
      <c r="E2119" s="4">
        <f>100.00*(1-Z1%)</f>
        <v>100</v>
      </c>
      <c r="F2119" s="2">
        <v>1</v>
      </c>
      <c r="G2119" s="2"/>
    </row>
    <row r="2120" spans="1:26" customHeight="1" ht="36" hidden="true" outlineLevel="3">
      <c r="A2120" s="2" t="s">
        <v>3954</v>
      </c>
      <c r="B2120" s="3" t="s">
        <v>3955</v>
      </c>
      <c r="C2120" s="2"/>
      <c r="D2120" s="2" t="s">
        <v>16</v>
      </c>
      <c r="E2120" s="4">
        <f>150.00*(1-Z1%)</f>
        <v>150</v>
      </c>
      <c r="F2120" s="2">
        <v>1</v>
      </c>
      <c r="G2120" s="2"/>
    </row>
    <row r="2121" spans="1:26" customHeight="1" ht="36" hidden="true" outlineLevel="3">
      <c r="A2121" s="2" t="s">
        <v>3956</v>
      </c>
      <c r="B2121" s="3" t="s">
        <v>3957</v>
      </c>
      <c r="C2121" s="2"/>
      <c r="D2121" s="2" t="s">
        <v>16</v>
      </c>
      <c r="E2121" s="4">
        <f>240.00*(1-Z1%)</f>
        <v>240</v>
      </c>
      <c r="F2121" s="2">
        <v>1</v>
      </c>
      <c r="G2121" s="2"/>
    </row>
    <row r="2122" spans="1:26" customHeight="1" ht="36" hidden="true" outlineLevel="3">
      <c r="A2122" s="2" t="s">
        <v>3958</v>
      </c>
      <c r="B2122" s="3" t="s">
        <v>3959</v>
      </c>
      <c r="C2122" s="2"/>
      <c r="D2122" s="2" t="s">
        <v>16</v>
      </c>
      <c r="E2122" s="4">
        <f>180.00*(1-Z1%)</f>
        <v>180</v>
      </c>
      <c r="F2122" s="2">
        <v>1</v>
      </c>
      <c r="G2122" s="2"/>
    </row>
    <row r="2123" spans="1:26" customHeight="1" ht="36" hidden="true" outlineLevel="3">
      <c r="A2123" s="2" t="s">
        <v>3960</v>
      </c>
      <c r="B2123" s="3" t="s">
        <v>3961</v>
      </c>
      <c r="C2123" s="2"/>
      <c r="D2123" s="2" t="s">
        <v>16</v>
      </c>
      <c r="E2123" s="4">
        <f>630.00*(1-Z1%)</f>
        <v>630</v>
      </c>
      <c r="F2123" s="2">
        <v>1</v>
      </c>
      <c r="G2123" s="2"/>
    </row>
    <row r="2124" spans="1:26" customHeight="1" ht="36" hidden="true" outlineLevel="3">
      <c r="A2124" s="2" t="s">
        <v>3962</v>
      </c>
      <c r="B2124" s="3" t="s">
        <v>3963</v>
      </c>
      <c r="C2124" s="2"/>
      <c r="D2124" s="2" t="s">
        <v>16</v>
      </c>
      <c r="E2124" s="4">
        <f>650.00*(1-Z1%)</f>
        <v>650</v>
      </c>
      <c r="F2124" s="2">
        <v>1</v>
      </c>
      <c r="G2124" s="2"/>
    </row>
    <row r="2125" spans="1:26" customHeight="1" ht="35" hidden="true" outlineLevel="3">
      <c r="A2125" s="5" t="s">
        <v>3964</v>
      </c>
      <c r="B2125" s="5"/>
      <c r="C2125" s="5"/>
      <c r="D2125" s="5"/>
      <c r="E2125" s="5"/>
      <c r="F2125" s="5"/>
      <c r="G2125" s="5"/>
    </row>
    <row r="2126" spans="1:26" customHeight="1" ht="18" hidden="true" outlineLevel="3">
      <c r="A2126" s="2" t="s">
        <v>3965</v>
      </c>
      <c r="B2126" s="3" t="s">
        <v>3966</v>
      </c>
      <c r="C2126" s="2"/>
      <c r="D2126" s="2" t="s">
        <v>16</v>
      </c>
      <c r="E2126" s="4">
        <f>165.00*(1-Z1%)</f>
        <v>165</v>
      </c>
      <c r="F2126" s="2">
        <v>2</v>
      </c>
      <c r="G2126" s="2"/>
    </row>
    <row r="2127" spans="1:26" customHeight="1" ht="36" hidden="true" outlineLevel="3">
      <c r="A2127" s="2" t="s">
        <v>3967</v>
      </c>
      <c r="B2127" s="3" t="s">
        <v>3968</v>
      </c>
      <c r="C2127" s="2"/>
      <c r="D2127" s="2" t="s">
        <v>16</v>
      </c>
      <c r="E2127" s="4">
        <f>60.00*(1-Z1%)</f>
        <v>60</v>
      </c>
      <c r="F2127" s="2">
        <v>1</v>
      </c>
      <c r="G2127" s="2"/>
    </row>
    <row r="2128" spans="1:26" customHeight="1" ht="36" hidden="true" outlineLevel="3">
      <c r="A2128" s="2" t="s">
        <v>3969</v>
      </c>
      <c r="B2128" s="3" t="s">
        <v>3970</v>
      </c>
      <c r="C2128" s="2"/>
      <c r="D2128" s="2" t="s">
        <v>16</v>
      </c>
      <c r="E2128" s="4">
        <f>60.00*(1-Z1%)</f>
        <v>60</v>
      </c>
      <c r="F2128" s="2">
        <v>1</v>
      </c>
      <c r="G2128" s="2"/>
    </row>
    <row r="2129" spans="1:26" customHeight="1" ht="36" hidden="true" outlineLevel="3">
      <c r="A2129" s="2" t="s">
        <v>3971</v>
      </c>
      <c r="B2129" s="3" t="s">
        <v>3972</v>
      </c>
      <c r="C2129" s="2"/>
      <c r="D2129" s="2" t="s">
        <v>16</v>
      </c>
      <c r="E2129" s="4">
        <f>90.00*(1-Z1%)</f>
        <v>90</v>
      </c>
      <c r="F2129" s="2">
        <v>1</v>
      </c>
      <c r="G2129" s="2"/>
    </row>
    <row r="2130" spans="1:26" customHeight="1" ht="35" hidden="true" outlineLevel="3">
      <c r="A2130" s="5" t="s">
        <v>3973</v>
      </c>
      <c r="B2130" s="5"/>
      <c r="C2130" s="5"/>
      <c r="D2130" s="5"/>
      <c r="E2130" s="5"/>
      <c r="F2130" s="5"/>
      <c r="G2130" s="5"/>
    </row>
    <row r="2131" spans="1:26" customHeight="1" ht="36" hidden="true" outlineLevel="3">
      <c r="A2131" s="2" t="s">
        <v>3974</v>
      </c>
      <c r="B2131" s="3" t="s">
        <v>3975</v>
      </c>
      <c r="C2131" s="2"/>
      <c r="D2131" s="2" t="s">
        <v>16</v>
      </c>
      <c r="E2131" s="4">
        <f>1890.00*(1-Z1%)</f>
        <v>1890</v>
      </c>
      <c r="F2131" s="2">
        <v>1</v>
      </c>
      <c r="G2131" s="2"/>
    </row>
    <row r="2132" spans="1:26" customHeight="1" ht="36" hidden="true" outlineLevel="3">
      <c r="A2132" s="2" t="s">
        <v>3976</v>
      </c>
      <c r="B2132" s="3" t="s">
        <v>3977</v>
      </c>
      <c r="C2132" s="2"/>
      <c r="D2132" s="2" t="s">
        <v>16</v>
      </c>
      <c r="E2132" s="4">
        <f>1690.00*(1-Z1%)</f>
        <v>1690</v>
      </c>
      <c r="F2132" s="2">
        <v>1</v>
      </c>
      <c r="G2132" s="2"/>
    </row>
    <row r="2133" spans="1:26" customHeight="1" ht="18" hidden="true" outlineLevel="3">
      <c r="A2133" s="2" t="s">
        <v>3978</v>
      </c>
      <c r="B2133" s="3" t="s">
        <v>3979</v>
      </c>
      <c r="C2133" s="2"/>
      <c r="D2133" s="2" t="s">
        <v>16</v>
      </c>
      <c r="E2133" s="4">
        <f>2250.00*(1-Z1%)</f>
        <v>2250</v>
      </c>
      <c r="F2133" s="2">
        <v>1</v>
      </c>
      <c r="G2133" s="2"/>
    </row>
    <row r="2134" spans="1:26" customHeight="1" ht="18" hidden="true" outlineLevel="3">
      <c r="A2134" s="2" t="s">
        <v>3980</v>
      </c>
      <c r="B2134" s="3" t="s">
        <v>3981</v>
      </c>
      <c r="C2134" s="2"/>
      <c r="D2134" s="2" t="s">
        <v>16</v>
      </c>
      <c r="E2134" s="4">
        <f>3590.00*(1-Z1%)</f>
        <v>3590</v>
      </c>
      <c r="F2134" s="2">
        <v>1</v>
      </c>
      <c r="G2134" s="2"/>
    </row>
    <row r="2135" spans="1:26" customHeight="1" ht="18" hidden="true" outlineLevel="3">
      <c r="A2135" s="2" t="s">
        <v>3982</v>
      </c>
      <c r="B2135" s="3" t="s">
        <v>3983</v>
      </c>
      <c r="C2135" s="2"/>
      <c r="D2135" s="2" t="s">
        <v>16</v>
      </c>
      <c r="E2135" s="4">
        <f>890.00*(1-Z1%)</f>
        <v>890</v>
      </c>
      <c r="F2135" s="2">
        <v>1</v>
      </c>
      <c r="G2135" s="2"/>
    </row>
    <row r="2136" spans="1:26" customHeight="1" ht="18" hidden="true" outlineLevel="3">
      <c r="A2136" s="2" t="s">
        <v>3984</v>
      </c>
      <c r="B2136" s="3" t="s">
        <v>3985</v>
      </c>
      <c r="C2136" s="2"/>
      <c r="D2136" s="2" t="s">
        <v>16</v>
      </c>
      <c r="E2136" s="4">
        <f>950.00*(1-Z1%)</f>
        <v>950</v>
      </c>
      <c r="F2136" s="2">
        <v>1</v>
      </c>
      <c r="G2136" s="2"/>
    </row>
    <row r="2137" spans="1:26" customHeight="1" ht="18" hidden="true" outlineLevel="3">
      <c r="A2137" s="2" t="s">
        <v>3986</v>
      </c>
      <c r="B2137" s="3" t="s">
        <v>3987</v>
      </c>
      <c r="C2137" s="2"/>
      <c r="D2137" s="2" t="s">
        <v>16</v>
      </c>
      <c r="E2137" s="4">
        <f>890.00*(1-Z1%)</f>
        <v>890</v>
      </c>
      <c r="F2137" s="2">
        <v>1</v>
      </c>
      <c r="G2137" s="2"/>
    </row>
    <row r="2138" spans="1:26" customHeight="1" ht="18" hidden="true" outlineLevel="3">
      <c r="A2138" s="2" t="s">
        <v>3988</v>
      </c>
      <c r="B2138" s="3" t="s">
        <v>3989</v>
      </c>
      <c r="C2138" s="2"/>
      <c r="D2138" s="2" t="s">
        <v>16</v>
      </c>
      <c r="E2138" s="4">
        <f>1150.00*(1-Z1%)</f>
        <v>1150</v>
      </c>
      <c r="F2138" s="2">
        <v>1</v>
      </c>
      <c r="G2138" s="2"/>
    </row>
    <row r="2139" spans="1:26" customHeight="1" ht="18" hidden="true" outlineLevel="3">
      <c r="A2139" s="2" t="s">
        <v>3990</v>
      </c>
      <c r="B2139" s="3" t="s">
        <v>3991</v>
      </c>
      <c r="C2139" s="2"/>
      <c r="D2139" s="2" t="s">
        <v>16</v>
      </c>
      <c r="E2139" s="4">
        <f>1250.00*(1-Z1%)</f>
        <v>1250</v>
      </c>
      <c r="F2139" s="2">
        <v>1</v>
      </c>
      <c r="G2139" s="2"/>
    </row>
    <row r="2140" spans="1:26" customHeight="1" ht="18" hidden="true" outlineLevel="3">
      <c r="A2140" s="2" t="s">
        <v>3992</v>
      </c>
      <c r="B2140" s="3" t="s">
        <v>3993</v>
      </c>
      <c r="C2140" s="2"/>
      <c r="D2140" s="2" t="s">
        <v>16</v>
      </c>
      <c r="E2140" s="4">
        <f>1200.00*(1-Z1%)</f>
        <v>1200</v>
      </c>
      <c r="F2140" s="2">
        <v>1</v>
      </c>
      <c r="G2140" s="2"/>
    </row>
    <row r="2141" spans="1:26" customHeight="1" ht="35" hidden="true" outlineLevel="2">
      <c r="A2141" s="5" t="s">
        <v>3994</v>
      </c>
      <c r="B2141" s="5"/>
      <c r="C2141" s="5"/>
      <c r="D2141" s="5"/>
      <c r="E2141" s="5"/>
      <c r="F2141" s="5"/>
      <c r="G2141" s="5"/>
    </row>
    <row r="2142" spans="1:26" customHeight="1" ht="35" hidden="true" outlineLevel="3">
      <c r="A2142" s="5" t="s">
        <v>3995</v>
      </c>
      <c r="B2142" s="5"/>
      <c r="C2142" s="5"/>
      <c r="D2142" s="5"/>
      <c r="E2142" s="5"/>
      <c r="F2142" s="5"/>
      <c r="G2142" s="5"/>
    </row>
    <row r="2143" spans="1:26" customHeight="1" ht="36" hidden="true" outlineLevel="3">
      <c r="A2143" s="2" t="s">
        <v>3996</v>
      </c>
      <c r="B2143" s="3" t="s">
        <v>3997</v>
      </c>
      <c r="C2143" s="2"/>
      <c r="D2143" s="2" t="s">
        <v>16</v>
      </c>
      <c r="E2143" s="4">
        <f>120.00*(1-Z1%)</f>
        <v>120</v>
      </c>
      <c r="F2143" s="2">
        <v>1</v>
      </c>
      <c r="G2143" s="2"/>
    </row>
    <row r="2144" spans="1:26" customHeight="1" ht="36" hidden="true" outlineLevel="3">
      <c r="A2144" s="2" t="s">
        <v>3998</v>
      </c>
      <c r="B2144" s="3" t="s">
        <v>3999</v>
      </c>
      <c r="C2144" s="2"/>
      <c r="D2144" s="2" t="s">
        <v>16</v>
      </c>
      <c r="E2144" s="4">
        <f>140.00*(1-Z1%)</f>
        <v>140</v>
      </c>
      <c r="F2144" s="2">
        <v>1</v>
      </c>
      <c r="G2144" s="2"/>
    </row>
    <row r="2145" spans="1:26" customHeight="1" ht="18" hidden="true" outlineLevel="3">
      <c r="A2145" s="2" t="s">
        <v>4000</v>
      </c>
      <c r="B2145" s="3" t="s">
        <v>4001</v>
      </c>
      <c r="C2145" s="2"/>
      <c r="D2145" s="2" t="s">
        <v>16</v>
      </c>
      <c r="E2145" s="4">
        <f>70.00*(1-Z1%)</f>
        <v>70</v>
      </c>
      <c r="F2145" s="2">
        <v>1</v>
      </c>
      <c r="G2145" s="2"/>
    </row>
    <row r="2146" spans="1:26" customHeight="1" ht="18" hidden="true" outlineLevel="3">
      <c r="A2146" s="2" t="s">
        <v>4002</v>
      </c>
      <c r="B2146" s="3" t="s">
        <v>4003</v>
      </c>
      <c r="C2146" s="2"/>
      <c r="D2146" s="2" t="s">
        <v>16</v>
      </c>
      <c r="E2146" s="4">
        <f>110.00*(1-Z1%)</f>
        <v>110</v>
      </c>
      <c r="F2146" s="2">
        <v>1</v>
      </c>
      <c r="G2146" s="2"/>
    </row>
    <row r="2147" spans="1:26" customHeight="1" ht="18" hidden="true" outlineLevel="3">
      <c r="A2147" s="2" t="s">
        <v>4004</v>
      </c>
      <c r="B2147" s="3" t="s">
        <v>4005</v>
      </c>
      <c r="C2147" s="2"/>
      <c r="D2147" s="2" t="s">
        <v>16</v>
      </c>
      <c r="E2147" s="4">
        <f>230.00*(1-Z1%)</f>
        <v>230</v>
      </c>
      <c r="F2147" s="2">
        <v>1</v>
      </c>
      <c r="G2147" s="2"/>
    </row>
    <row r="2148" spans="1:26" customHeight="1" ht="18" hidden="true" outlineLevel="3">
      <c r="A2148" s="2" t="s">
        <v>4006</v>
      </c>
      <c r="B2148" s="3" t="s">
        <v>4007</v>
      </c>
      <c r="C2148" s="2"/>
      <c r="D2148" s="2" t="s">
        <v>16</v>
      </c>
      <c r="E2148" s="4">
        <f>50.00*(1-Z1%)</f>
        <v>50</v>
      </c>
      <c r="F2148" s="2">
        <v>1</v>
      </c>
      <c r="G2148" s="2"/>
    </row>
    <row r="2149" spans="1:26" customHeight="1" ht="35" hidden="true" outlineLevel="2">
      <c r="A2149" s="5" t="s">
        <v>4008</v>
      </c>
      <c r="B2149" s="5"/>
      <c r="C2149" s="5"/>
      <c r="D2149" s="5"/>
      <c r="E2149" s="5"/>
      <c r="F2149" s="5"/>
      <c r="G2149" s="5"/>
    </row>
    <row r="2150" spans="1:26" customHeight="1" ht="35" hidden="true" outlineLevel="3">
      <c r="A2150" s="5" t="s">
        <v>4009</v>
      </c>
      <c r="B2150" s="5"/>
      <c r="C2150" s="5"/>
      <c r="D2150" s="5"/>
      <c r="E2150" s="5"/>
      <c r="F2150" s="5"/>
      <c r="G2150" s="5"/>
    </row>
    <row r="2151" spans="1:26" customHeight="1" ht="35" hidden="true" outlineLevel="4">
      <c r="A2151" s="5" t="s">
        <v>4010</v>
      </c>
      <c r="B2151" s="5"/>
      <c r="C2151" s="5"/>
      <c r="D2151" s="5"/>
      <c r="E2151" s="5"/>
      <c r="F2151" s="5"/>
      <c r="G2151" s="5"/>
    </row>
    <row r="2152" spans="1:26" customHeight="1" ht="36" hidden="true" outlineLevel="4">
      <c r="A2152" s="2" t="s">
        <v>4011</v>
      </c>
      <c r="B2152" s="3" t="s">
        <v>4012</v>
      </c>
      <c r="C2152" s="2"/>
      <c r="D2152" s="2" t="s">
        <v>16</v>
      </c>
      <c r="E2152" s="4">
        <f>350.00*(1-Z1%)</f>
        <v>350</v>
      </c>
      <c r="F2152" s="2">
        <v>2</v>
      </c>
      <c r="G2152" s="2"/>
    </row>
    <row r="2153" spans="1:26" customHeight="1" ht="36" hidden="true" outlineLevel="4">
      <c r="A2153" s="2" t="s">
        <v>4013</v>
      </c>
      <c r="B2153" s="3" t="s">
        <v>4014</v>
      </c>
      <c r="C2153" s="2"/>
      <c r="D2153" s="2" t="s">
        <v>16</v>
      </c>
      <c r="E2153" s="4">
        <f>290.00*(1-Z1%)</f>
        <v>290</v>
      </c>
      <c r="F2153" s="2">
        <v>1</v>
      </c>
      <c r="G2153" s="2"/>
    </row>
    <row r="2154" spans="1:26" customHeight="1" ht="36" hidden="true" outlineLevel="4">
      <c r="A2154" s="2" t="s">
        <v>4015</v>
      </c>
      <c r="B2154" s="3" t="s">
        <v>4016</v>
      </c>
      <c r="C2154" s="2"/>
      <c r="D2154" s="2" t="s">
        <v>16</v>
      </c>
      <c r="E2154" s="4">
        <f>380.00*(1-Z1%)</f>
        <v>380</v>
      </c>
      <c r="F2154" s="2">
        <v>1</v>
      </c>
      <c r="G2154" s="2"/>
    </row>
    <row r="2155" spans="1:26" customHeight="1" ht="18" hidden="true" outlineLevel="4">
      <c r="A2155" s="2" t="s">
        <v>4017</v>
      </c>
      <c r="B2155" s="3" t="s">
        <v>4018</v>
      </c>
      <c r="C2155" s="2"/>
      <c r="D2155" s="2" t="s">
        <v>16</v>
      </c>
      <c r="E2155" s="4">
        <f>200.00*(1-Z1%)</f>
        <v>200</v>
      </c>
      <c r="F2155" s="2">
        <v>1</v>
      </c>
      <c r="G2155" s="2"/>
    </row>
    <row r="2156" spans="1:26" customHeight="1" ht="35" hidden="true" outlineLevel="3">
      <c r="A2156" s="5" t="s">
        <v>4019</v>
      </c>
      <c r="B2156" s="5"/>
      <c r="C2156" s="5"/>
      <c r="D2156" s="5"/>
      <c r="E2156" s="5"/>
      <c r="F2156" s="5"/>
      <c r="G2156" s="5"/>
    </row>
    <row r="2157" spans="1:26" customHeight="1" ht="35" hidden="true" outlineLevel="4">
      <c r="A2157" s="5" t="s">
        <v>4020</v>
      </c>
      <c r="B2157" s="5"/>
      <c r="C2157" s="5"/>
      <c r="D2157" s="5"/>
      <c r="E2157" s="5"/>
      <c r="F2157" s="5"/>
      <c r="G2157" s="5"/>
    </row>
    <row r="2158" spans="1:26" customHeight="1" ht="18" hidden="true" outlineLevel="4">
      <c r="A2158" s="2" t="s">
        <v>4021</v>
      </c>
      <c r="B2158" s="3" t="s">
        <v>4022</v>
      </c>
      <c r="C2158" s="2"/>
      <c r="D2158" s="2" t="s">
        <v>16</v>
      </c>
      <c r="E2158" s="4">
        <f>100.00*(1-Z1%)</f>
        <v>100</v>
      </c>
      <c r="F2158" s="2">
        <v>1</v>
      </c>
      <c r="G2158" s="2"/>
    </row>
    <row r="2159" spans="1:26" customHeight="1" ht="18" hidden="true" outlineLevel="4">
      <c r="A2159" s="2" t="s">
        <v>4023</v>
      </c>
      <c r="B2159" s="3" t="s">
        <v>4024</v>
      </c>
      <c r="C2159" s="2"/>
      <c r="D2159" s="2" t="s">
        <v>16</v>
      </c>
      <c r="E2159" s="4">
        <f>180.00*(1-Z1%)</f>
        <v>180</v>
      </c>
      <c r="F2159" s="2">
        <v>1</v>
      </c>
      <c r="G2159" s="2"/>
    </row>
    <row r="2160" spans="1:26" customHeight="1" ht="35" hidden="true" outlineLevel="4">
      <c r="A2160" s="5" t="s">
        <v>4025</v>
      </c>
      <c r="B2160" s="5"/>
      <c r="C2160" s="5"/>
      <c r="D2160" s="5"/>
      <c r="E2160" s="5"/>
      <c r="F2160" s="5"/>
      <c r="G2160" s="5"/>
    </row>
    <row r="2161" spans="1:26" customHeight="1" ht="18" hidden="true" outlineLevel="4">
      <c r="A2161" s="2" t="s">
        <v>4026</v>
      </c>
      <c r="B2161" s="3" t="s">
        <v>4027</v>
      </c>
      <c r="C2161" s="2"/>
      <c r="D2161" s="2" t="s">
        <v>16</v>
      </c>
      <c r="E2161" s="4">
        <f>250.00*(1-Z1%)</f>
        <v>250</v>
      </c>
      <c r="F2161" s="2">
        <v>1</v>
      </c>
      <c r="G2161" s="2"/>
    </row>
    <row r="2162" spans="1:26" customHeight="1" ht="18" hidden="true" outlineLevel="4">
      <c r="A2162" s="2" t="s">
        <v>4028</v>
      </c>
      <c r="B2162" s="3" t="s">
        <v>4029</v>
      </c>
      <c r="C2162" s="2"/>
      <c r="D2162" s="2" t="s">
        <v>16</v>
      </c>
      <c r="E2162" s="4">
        <f>300.00*(1-Z1%)</f>
        <v>300</v>
      </c>
      <c r="F2162" s="2">
        <v>1</v>
      </c>
      <c r="G2162" s="2"/>
    </row>
    <row r="2163" spans="1:26" customHeight="1" ht="18" hidden="true" outlineLevel="4">
      <c r="A2163" s="2" t="s">
        <v>4030</v>
      </c>
      <c r="B2163" s="3" t="s">
        <v>4031</v>
      </c>
      <c r="C2163" s="2"/>
      <c r="D2163" s="2" t="s">
        <v>16</v>
      </c>
      <c r="E2163" s="4">
        <f>290.00*(1-Z1%)</f>
        <v>290</v>
      </c>
      <c r="F2163" s="2">
        <v>1</v>
      </c>
      <c r="G2163" s="2"/>
    </row>
    <row r="2164" spans="1:26" customHeight="1" ht="35">
      <c r="A2164" s="1" t="s">
        <v>4032</v>
      </c>
      <c r="B2164" s="1"/>
      <c r="C2164" s="1"/>
      <c r="D2164" s="1"/>
      <c r="E2164" s="1"/>
      <c r="F2164" s="1"/>
      <c r="G2164" s="1"/>
    </row>
    <row r="2165" spans="1:26" customHeight="1" ht="35" hidden="true" outlineLevel="2">
      <c r="A2165" s="5" t="s">
        <v>4033</v>
      </c>
      <c r="B2165" s="5"/>
      <c r="C2165" s="5"/>
      <c r="D2165" s="5"/>
      <c r="E2165" s="5"/>
      <c r="F2165" s="5"/>
      <c r="G2165" s="5"/>
    </row>
    <row r="2166" spans="1:26" customHeight="1" ht="35" hidden="true" outlineLevel="3">
      <c r="A2166" s="5" t="s">
        <v>4034</v>
      </c>
      <c r="B2166" s="5"/>
      <c r="C2166" s="5"/>
      <c r="D2166" s="5"/>
      <c r="E2166" s="5"/>
      <c r="F2166" s="5"/>
      <c r="G2166" s="5"/>
    </row>
    <row r="2167" spans="1:26" customHeight="1" ht="18" hidden="true" outlineLevel="3">
      <c r="A2167" s="2" t="s">
        <v>4035</v>
      </c>
      <c r="B2167" s="3" t="s">
        <v>4036</v>
      </c>
      <c r="C2167" s="2"/>
      <c r="D2167" s="2" t="s">
        <v>16</v>
      </c>
      <c r="E2167" s="4">
        <f>150.00*(1-Z1%)</f>
        <v>150</v>
      </c>
      <c r="F2167" s="2">
        <v>6</v>
      </c>
      <c r="G2167" s="2"/>
    </row>
    <row r="2168" spans="1:26" customHeight="1" ht="18" hidden="true" outlineLevel="3">
      <c r="A2168" s="2" t="s">
        <v>4037</v>
      </c>
      <c r="B2168" s="3" t="s">
        <v>4038</v>
      </c>
      <c r="C2168" s="2"/>
      <c r="D2168" s="2" t="s">
        <v>16</v>
      </c>
      <c r="E2168" s="4">
        <f>130.00*(1-Z1%)</f>
        <v>130</v>
      </c>
      <c r="F2168" s="2">
        <v>5</v>
      </c>
      <c r="G2168" s="2"/>
    </row>
    <row r="2169" spans="1:26" customHeight="1" ht="18" hidden="true" outlineLevel="3">
      <c r="A2169" s="2" t="s">
        <v>4039</v>
      </c>
      <c r="B2169" s="3" t="s">
        <v>4040</v>
      </c>
      <c r="C2169" s="2"/>
      <c r="D2169" s="2" t="s">
        <v>16</v>
      </c>
      <c r="E2169" s="4">
        <f>200.00*(1-Z1%)</f>
        <v>200</v>
      </c>
      <c r="F2169" s="2">
        <v>6</v>
      </c>
      <c r="G2169" s="2"/>
    </row>
    <row r="2170" spans="1:26" customHeight="1" ht="18" hidden="true" outlineLevel="3">
      <c r="A2170" s="2" t="s">
        <v>4041</v>
      </c>
      <c r="B2170" s="3" t="s">
        <v>4042</v>
      </c>
      <c r="C2170" s="2"/>
      <c r="D2170" s="2" t="s">
        <v>16</v>
      </c>
      <c r="E2170" s="4">
        <f>290.00*(1-Z1%)</f>
        <v>290</v>
      </c>
      <c r="F2170" s="2">
        <v>2</v>
      </c>
      <c r="G2170" s="2"/>
    </row>
    <row r="2171" spans="1:26" customHeight="1" ht="18" hidden="true" outlineLevel="3">
      <c r="A2171" s="2" t="s">
        <v>4043</v>
      </c>
      <c r="B2171" s="3" t="s">
        <v>4044</v>
      </c>
      <c r="C2171" s="2"/>
      <c r="D2171" s="2" t="s">
        <v>16</v>
      </c>
      <c r="E2171" s="4">
        <f>100.00*(1-Z1%)</f>
        <v>100</v>
      </c>
      <c r="F2171" s="2">
        <v>4</v>
      </c>
      <c r="G2171" s="2"/>
    </row>
    <row r="2172" spans="1:26" customHeight="1" ht="18" hidden="true" outlineLevel="3">
      <c r="A2172" s="2" t="s">
        <v>4045</v>
      </c>
      <c r="B2172" s="3" t="s">
        <v>4046</v>
      </c>
      <c r="C2172" s="2"/>
      <c r="D2172" s="2" t="s">
        <v>16</v>
      </c>
      <c r="E2172" s="4">
        <f>150.00*(1-Z1%)</f>
        <v>150</v>
      </c>
      <c r="F2172" s="2">
        <v>4</v>
      </c>
      <c r="G2172" s="2"/>
    </row>
    <row r="2173" spans="1:26" customHeight="1" ht="18" hidden="true" outlineLevel="3">
      <c r="A2173" s="2" t="s">
        <v>4047</v>
      </c>
      <c r="B2173" s="3" t="s">
        <v>4048</v>
      </c>
      <c r="C2173" s="2"/>
      <c r="D2173" s="2" t="s">
        <v>16</v>
      </c>
      <c r="E2173" s="4">
        <f>180.00*(1-Z1%)</f>
        <v>180</v>
      </c>
      <c r="F2173" s="2">
        <v>2</v>
      </c>
      <c r="G2173" s="2"/>
    </row>
    <row r="2174" spans="1:26" customHeight="1" ht="18" hidden="true" outlineLevel="3">
      <c r="A2174" s="2" t="s">
        <v>4049</v>
      </c>
      <c r="B2174" s="3" t="s">
        <v>4050</v>
      </c>
      <c r="C2174" s="2"/>
      <c r="D2174" s="2" t="s">
        <v>16</v>
      </c>
      <c r="E2174" s="4">
        <f>200.00*(1-Z1%)</f>
        <v>200</v>
      </c>
      <c r="F2174" s="2">
        <v>2</v>
      </c>
      <c r="G2174" s="2"/>
    </row>
    <row r="2175" spans="1:26" customHeight="1" ht="36" hidden="true" outlineLevel="3">
      <c r="A2175" s="2" t="s">
        <v>4051</v>
      </c>
      <c r="B2175" s="3" t="s">
        <v>4052</v>
      </c>
      <c r="C2175" s="2"/>
      <c r="D2175" s="2" t="s">
        <v>16</v>
      </c>
      <c r="E2175" s="4">
        <f>160.00*(1-Z1%)</f>
        <v>160</v>
      </c>
      <c r="F2175" s="2">
        <v>2</v>
      </c>
      <c r="G2175" s="2"/>
    </row>
    <row r="2176" spans="1:26" customHeight="1" ht="35" hidden="true" outlineLevel="3">
      <c r="A2176" s="5" t="s">
        <v>4053</v>
      </c>
      <c r="B2176" s="5"/>
      <c r="C2176" s="5"/>
      <c r="D2176" s="5"/>
      <c r="E2176" s="5"/>
      <c r="F2176" s="5"/>
      <c r="G2176" s="5"/>
    </row>
    <row r="2177" spans="1:26" customHeight="1" ht="18" hidden="true" outlineLevel="3">
      <c r="A2177" s="2" t="s">
        <v>4054</v>
      </c>
      <c r="B2177" s="3" t="s">
        <v>4055</v>
      </c>
      <c r="C2177" s="2"/>
      <c r="D2177" s="2" t="s">
        <v>16</v>
      </c>
      <c r="E2177" s="4">
        <f>300.00*(1-Z1%)</f>
        <v>300</v>
      </c>
      <c r="F2177" s="2">
        <v>4</v>
      </c>
      <c r="G2177" s="2"/>
    </row>
    <row r="2178" spans="1:26" customHeight="1" ht="18" hidden="true" outlineLevel="3">
      <c r="A2178" s="2" t="s">
        <v>4056</v>
      </c>
      <c r="B2178" s="3" t="s">
        <v>4057</v>
      </c>
      <c r="C2178" s="2"/>
      <c r="D2178" s="2" t="s">
        <v>16</v>
      </c>
      <c r="E2178" s="4">
        <f>320.00*(1-Z1%)</f>
        <v>320</v>
      </c>
      <c r="F2178" s="2">
        <v>2</v>
      </c>
      <c r="G2178" s="2"/>
    </row>
    <row r="2179" spans="1:26" customHeight="1" ht="18" hidden="true" outlineLevel="3">
      <c r="A2179" s="2" t="s">
        <v>4058</v>
      </c>
      <c r="B2179" s="3" t="s">
        <v>4059</v>
      </c>
      <c r="C2179" s="2"/>
      <c r="D2179" s="2" t="s">
        <v>16</v>
      </c>
      <c r="E2179" s="4">
        <f>270.00*(1-Z1%)</f>
        <v>270</v>
      </c>
      <c r="F2179" s="2">
        <v>4</v>
      </c>
      <c r="G2179" s="2"/>
    </row>
    <row r="2180" spans="1:26" customHeight="1" ht="18" hidden="true" outlineLevel="3">
      <c r="A2180" s="2" t="s">
        <v>4060</v>
      </c>
      <c r="B2180" s="3" t="s">
        <v>4061</v>
      </c>
      <c r="C2180" s="2"/>
      <c r="D2180" s="2" t="s">
        <v>16</v>
      </c>
      <c r="E2180" s="4">
        <f>290.00*(1-Z1%)</f>
        <v>290</v>
      </c>
      <c r="F2180" s="2">
        <v>4</v>
      </c>
      <c r="G2180" s="2"/>
    </row>
    <row r="2181" spans="1:26" customHeight="1" ht="18" hidden="true" outlineLevel="3">
      <c r="A2181" s="2" t="s">
        <v>4062</v>
      </c>
      <c r="B2181" s="3" t="s">
        <v>4063</v>
      </c>
      <c r="C2181" s="2"/>
      <c r="D2181" s="2" t="s">
        <v>16</v>
      </c>
      <c r="E2181" s="4">
        <f>290.00*(1-Z1%)</f>
        <v>290</v>
      </c>
      <c r="F2181" s="2">
        <v>2</v>
      </c>
      <c r="G2181" s="2"/>
    </row>
    <row r="2182" spans="1:26" customHeight="1" ht="18" hidden="true" outlineLevel="3">
      <c r="A2182" s="2" t="s">
        <v>4064</v>
      </c>
      <c r="B2182" s="3" t="s">
        <v>4065</v>
      </c>
      <c r="C2182" s="2"/>
      <c r="D2182" s="2" t="s">
        <v>16</v>
      </c>
      <c r="E2182" s="4">
        <f>450.00*(1-Z1%)</f>
        <v>450</v>
      </c>
      <c r="F2182" s="2">
        <v>4</v>
      </c>
      <c r="G2182" s="2"/>
    </row>
    <row r="2183" spans="1:26" customHeight="1" ht="18" hidden="true" outlineLevel="3">
      <c r="A2183" s="2" t="s">
        <v>4066</v>
      </c>
      <c r="B2183" s="3" t="s">
        <v>4067</v>
      </c>
      <c r="C2183" s="2"/>
      <c r="D2183" s="2" t="s">
        <v>16</v>
      </c>
      <c r="E2183" s="4">
        <f>500.00*(1-Z1%)</f>
        <v>500</v>
      </c>
      <c r="F2183" s="2">
        <v>2</v>
      </c>
      <c r="G2183" s="2"/>
    </row>
    <row r="2184" spans="1:26" customHeight="1" ht="18" hidden="true" outlineLevel="3">
      <c r="A2184" s="2" t="s">
        <v>4068</v>
      </c>
      <c r="B2184" s="3" t="s">
        <v>4069</v>
      </c>
      <c r="C2184" s="2"/>
      <c r="D2184" s="2" t="s">
        <v>16</v>
      </c>
      <c r="E2184" s="4">
        <f>220.00*(1-Z1%)</f>
        <v>220</v>
      </c>
      <c r="F2184" s="2">
        <v>2</v>
      </c>
      <c r="G2184" s="2"/>
    </row>
    <row r="2185" spans="1:26" customHeight="1" ht="18" hidden="true" outlineLevel="3">
      <c r="A2185" s="2" t="s">
        <v>4070</v>
      </c>
      <c r="B2185" s="3" t="s">
        <v>4071</v>
      </c>
      <c r="C2185" s="2"/>
      <c r="D2185" s="2" t="s">
        <v>16</v>
      </c>
      <c r="E2185" s="4">
        <f>250.00*(1-Z1%)</f>
        <v>250</v>
      </c>
      <c r="F2185" s="2">
        <v>2</v>
      </c>
      <c r="G2185" s="2"/>
    </row>
    <row r="2186" spans="1:26" customHeight="1" ht="18" hidden="true" outlineLevel="3">
      <c r="A2186" s="2" t="s">
        <v>4072</v>
      </c>
      <c r="B2186" s="3" t="s">
        <v>4073</v>
      </c>
      <c r="C2186" s="2"/>
      <c r="D2186" s="2" t="s">
        <v>16</v>
      </c>
      <c r="E2186" s="4">
        <f>290.00*(1-Z1%)</f>
        <v>290</v>
      </c>
      <c r="F2186" s="2">
        <v>2</v>
      </c>
      <c r="G2186" s="2"/>
    </row>
    <row r="2187" spans="1:26" customHeight="1" ht="18" hidden="true" outlineLevel="3">
      <c r="A2187" s="2" t="s">
        <v>4074</v>
      </c>
      <c r="B2187" s="3" t="s">
        <v>4075</v>
      </c>
      <c r="C2187" s="2"/>
      <c r="D2187" s="2" t="s">
        <v>16</v>
      </c>
      <c r="E2187" s="4">
        <f>270.00*(1-Z1%)</f>
        <v>270</v>
      </c>
      <c r="F2187" s="2">
        <v>2</v>
      </c>
      <c r="G2187" s="2"/>
    </row>
    <row r="2188" spans="1:26" customHeight="1" ht="35" hidden="true" outlineLevel="3">
      <c r="A2188" s="5" t="s">
        <v>4076</v>
      </c>
      <c r="B2188" s="5"/>
      <c r="C2188" s="5"/>
      <c r="D2188" s="5"/>
      <c r="E2188" s="5"/>
      <c r="F2188" s="5"/>
      <c r="G2188" s="5"/>
    </row>
    <row r="2189" spans="1:26" customHeight="1" ht="18" hidden="true" outlineLevel="3">
      <c r="A2189" s="2" t="s">
        <v>4077</v>
      </c>
      <c r="B2189" s="3" t="s">
        <v>4078</v>
      </c>
      <c r="C2189" s="2"/>
      <c r="D2189" s="2" t="s">
        <v>16</v>
      </c>
      <c r="E2189" s="4">
        <f>590.00*(1-Z1%)</f>
        <v>590</v>
      </c>
      <c r="F2189" s="2">
        <v>1</v>
      </c>
      <c r="G2189" s="2"/>
    </row>
    <row r="2190" spans="1:26" customHeight="1" ht="18" hidden="true" outlineLevel="3">
      <c r="A2190" s="2" t="s">
        <v>4079</v>
      </c>
      <c r="B2190" s="3" t="s">
        <v>4080</v>
      </c>
      <c r="C2190" s="2"/>
      <c r="D2190" s="2" t="s">
        <v>16</v>
      </c>
      <c r="E2190" s="4">
        <f>990.00*(1-Z1%)</f>
        <v>990</v>
      </c>
      <c r="F2190" s="2">
        <v>1</v>
      </c>
      <c r="G2190" s="2"/>
    </row>
    <row r="2191" spans="1:26" customHeight="1" ht="35" hidden="true" outlineLevel="3">
      <c r="A2191" s="5" t="s">
        <v>4081</v>
      </c>
      <c r="B2191" s="5"/>
      <c r="C2191" s="5"/>
      <c r="D2191" s="5"/>
      <c r="E2191" s="5"/>
      <c r="F2191" s="5"/>
      <c r="G2191" s="5"/>
    </row>
    <row r="2192" spans="1:26" customHeight="1" ht="18" hidden="true" outlineLevel="3">
      <c r="A2192" s="2" t="s">
        <v>4082</v>
      </c>
      <c r="B2192" s="3" t="s">
        <v>4083</v>
      </c>
      <c r="C2192" s="2"/>
      <c r="D2192" s="2" t="s">
        <v>16</v>
      </c>
      <c r="E2192" s="4">
        <f>200.00*(1-Z1%)</f>
        <v>200</v>
      </c>
      <c r="F2192" s="2">
        <v>3</v>
      </c>
      <c r="G2192" s="2"/>
    </row>
    <row r="2193" spans="1:26" customHeight="1" ht="18" hidden="true" outlineLevel="3">
      <c r="A2193" s="2" t="s">
        <v>4084</v>
      </c>
      <c r="B2193" s="3" t="s">
        <v>4085</v>
      </c>
      <c r="C2193" s="2"/>
      <c r="D2193" s="2" t="s">
        <v>16</v>
      </c>
      <c r="E2193" s="4">
        <f>250.00*(1-Z1%)</f>
        <v>250</v>
      </c>
      <c r="F2193" s="2">
        <v>1</v>
      </c>
      <c r="G2193" s="2"/>
    </row>
    <row r="2194" spans="1:26" customHeight="1" ht="18" hidden="true" outlineLevel="3">
      <c r="A2194" s="2" t="s">
        <v>4086</v>
      </c>
      <c r="B2194" s="3" t="s">
        <v>4087</v>
      </c>
      <c r="C2194" s="2"/>
      <c r="D2194" s="2" t="s">
        <v>16</v>
      </c>
      <c r="E2194" s="4">
        <f>250.00*(1-Z1%)</f>
        <v>250</v>
      </c>
      <c r="F2194" s="2">
        <v>1</v>
      </c>
      <c r="G2194" s="2"/>
    </row>
    <row r="2195" spans="1:26" customHeight="1" ht="18" hidden="true" outlineLevel="3">
      <c r="A2195" s="2" t="s">
        <v>4088</v>
      </c>
      <c r="B2195" s="3" t="s">
        <v>4089</v>
      </c>
      <c r="C2195" s="2"/>
      <c r="D2195" s="2" t="s">
        <v>16</v>
      </c>
      <c r="E2195" s="4">
        <f>300.00*(1-Z1%)</f>
        <v>300</v>
      </c>
      <c r="F2195" s="2">
        <v>2</v>
      </c>
      <c r="G2195" s="2"/>
    </row>
    <row r="2196" spans="1:26" customHeight="1" ht="18" hidden="true" outlineLevel="3">
      <c r="A2196" s="2" t="s">
        <v>4090</v>
      </c>
      <c r="B2196" s="3" t="s">
        <v>4091</v>
      </c>
      <c r="C2196" s="2"/>
      <c r="D2196" s="2" t="s">
        <v>16</v>
      </c>
      <c r="E2196" s="4">
        <f>350.00*(1-Z1%)</f>
        <v>350</v>
      </c>
      <c r="F2196" s="2">
        <v>2</v>
      </c>
      <c r="G2196" s="2"/>
    </row>
    <row r="2197" spans="1:26" customHeight="1" ht="36" hidden="true" outlineLevel="3">
      <c r="A2197" s="2" t="s">
        <v>4092</v>
      </c>
      <c r="B2197" s="3" t="s">
        <v>4093</v>
      </c>
      <c r="C2197" s="2"/>
      <c r="D2197" s="2" t="s">
        <v>16</v>
      </c>
      <c r="E2197" s="4">
        <f>350.00*(1-Z1%)</f>
        <v>350</v>
      </c>
      <c r="F2197" s="2">
        <v>4</v>
      </c>
      <c r="G2197" s="2"/>
    </row>
    <row r="2198" spans="1:26" customHeight="1" ht="36" hidden="true" outlineLevel="3">
      <c r="A2198" s="2" t="s">
        <v>4094</v>
      </c>
      <c r="B2198" s="3" t="s">
        <v>4095</v>
      </c>
      <c r="C2198" s="2"/>
      <c r="D2198" s="2" t="s">
        <v>16</v>
      </c>
      <c r="E2198" s="4">
        <f>300.00*(1-Z1%)</f>
        <v>300</v>
      </c>
      <c r="F2198" s="2">
        <v>2</v>
      </c>
      <c r="G2198" s="2"/>
    </row>
    <row r="2199" spans="1:26" customHeight="1" ht="18" hidden="true" outlineLevel="3">
      <c r="A2199" s="2" t="s">
        <v>4096</v>
      </c>
      <c r="B2199" s="3" t="s">
        <v>4097</v>
      </c>
      <c r="C2199" s="2"/>
      <c r="D2199" s="2" t="s">
        <v>16</v>
      </c>
      <c r="E2199" s="4">
        <f>150.00*(1-Z1%)</f>
        <v>150</v>
      </c>
      <c r="F2199" s="2">
        <v>2</v>
      </c>
      <c r="G2199" s="2"/>
    </row>
    <row r="2200" spans="1:26" customHeight="1" ht="36" hidden="true" outlineLevel="3">
      <c r="A2200" s="2" t="s">
        <v>4098</v>
      </c>
      <c r="B2200" s="3" t="s">
        <v>4099</v>
      </c>
      <c r="C2200" s="2"/>
      <c r="D2200" s="2" t="s">
        <v>16</v>
      </c>
      <c r="E2200" s="4">
        <f>430.00*(1-Z1%)</f>
        <v>430</v>
      </c>
      <c r="F2200" s="2">
        <v>2</v>
      </c>
      <c r="G2200" s="2"/>
    </row>
    <row r="2201" spans="1:26" customHeight="1" ht="18" hidden="true" outlineLevel="3">
      <c r="A2201" s="2" t="s">
        <v>4100</v>
      </c>
      <c r="B2201" s="3" t="s">
        <v>4101</v>
      </c>
      <c r="C2201" s="2"/>
      <c r="D2201" s="2" t="s">
        <v>16</v>
      </c>
      <c r="E2201" s="4">
        <f>300.00*(1-Z1%)</f>
        <v>300</v>
      </c>
      <c r="F2201" s="2">
        <v>3</v>
      </c>
      <c r="G2201" s="2"/>
    </row>
    <row r="2202" spans="1:26" customHeight="1" ht="35" hidden="true" outlineLevel="2">
      <c r="A2202" s="5" t="s">
        <v>4102</v>
      </c>
      <c r="B2202" s="5"/>
      <c r="C2202" s="5"/>
      <c r="D2202" s="5"/>
      <c r="E2202" s="5"/>
      <c r="F2202" s="5"/>
      <c r="G2202" s="5"/>
    </row>
    <row r="2203" spans="1:26" customHeight="1" ht="35" hidden="true" outlineLevel="3">
      <c r="A2203" s="5" t="s">
        <v>4103</v>
      </c>
      <c r="B2203" s="5"/>
      <c r="C2203" s="5"/>
      <c r="D2203" s="5"/>
      <c r="E2203" s="5"/>
      <c r="F2203" s="5"/>
      <c r="G2203" s="5"/>
    </row>
    <row r="2204" spans="1:26" customHeight="1" ht="18" hidden="true" outlineLevel="3">
      <c r="A2204" s="2" t="s">
        <v>4104</v>
      </c>
      <c r="B2204" s="3" t="s">
        <v>4105</v>
      </c>
      <c r="C2204" s="2"/>
      <c r="D2204" s="2" t="s">
        <v>16</v>
      </c>
      <c r="E2204" s="4">
        <f>20.00*(1-Z1%)</f>
        <v>20</v>
      </c>
      <c r="F2204" s="2">
        <v>17</v>
      </c>
      <c r="G2204" s="2"/>
    </row>
    <row r="2205" spans="1:26" customHeight="1" ht="18" hidden="true" outlineLevel="3">
      <c r="A2205" s="2" t="s">
        <v>4106</v>
      </c>
      <c r="B2205" s="3" t="s">
        <v>4107</v>
      </c>
      <c r="C2205" s="2"/>
      <c r="D2205" s="2" t="s">
        <v>16</v>
      </c>
      <c r="E2205" s="4">
        <f>20.00*(1-Z1%)</f>
        <v>20</v>
      </c>
      <c r="F2205" s="2">
        <v>1</v>
      </c>
      <c r="G2205" s="2"/>
    </row>
    <row r="2206" spans="1:26" customHeight="1" ht="18" hidden="true" outlineLevel="3">
      <c r="A2206" s="2" t="s">
        <v>4108</v>
      </c>
      <c r="B2206" s="3" t="s">
        <v>4109</v>
      </c>
      <c r="C2206" s="2"/>
      <c r="D2206" s="2" t="s">
        <v>16</v>
      </c>
      <c r="E2206" s="4">
        <f>90.00*(1-Z1%)</f>
        <v>90</v>
      </c>
      <c r="F2206" s="2">
        <v>18</v>
      </c>
      <c r="G2206" s="2"/>
    </row>
    <row r="2207" spans="1:26" customHeight="1" ht="18" hidden="true" outlineLevel="3">
      <c r="A2207" s="2" t="s">
        <v>4110</v>
      </c>
      <c r="B2207" s="3" t="s">
        <v>4111</v>
      </c>
      <c r="C2207" s="2"/>
      <c r="D2207" s="2" t="s">
        <v>16</v>
      </c>
      <c r="E2207" s="4">
        <f>90.00*(1-Z1%)</f>
        <v>90</v>
      </c>
      <c r="F2207" s="2">
        <v>13</v>
      </c>
      <c r="G2207" s="2"/>
    </row>
    <row r="2208" spans="1:26" customHeight="1" ht="36" hidden="true" outlineLevel="3">
      <c r="A2208" s="2" t="s">
        <v>4112</v>
      </c>
      <c r="B2208" s="3" t="s">
        <v>4113</v>
      </c>
      <c r="C2208" s="2"/>
      <c r="D2208" s="2" t="s">
        <v>16</v>
      </c>
      <c r="E2208" s="4">
        <f>75.00*(1-Z1%)</f>
        <v>75</v>
      </c>
      <c r="F2208" s="2">
        <v>12</v>
      </c>
      <c r="G2208" s="2"/>
    </row>
    <row r="2209" spans="1:26" customHeight="1" ht="18" hidden="true" outlineLevel="3">
      <c r="A2209" s="2" t="s">
        <v>4114</v>
      </c>
      <c r="B2209" s="3" t="s">
        <v>4115</v>
      </c>
      <c r="C2209" s="2"/>
      <c r="D2209" s="2" t="s">
        <v>16</v>
      </c>
      <c r="E2209" s="4">
        <f>80.00*(1-Z1%)</f>
        <v>80</v>
      </c>
      <c r="F2209" s="2">
        <v>5</v>
      </c>
      <c r="G2209" s="2"/>
    </row>
    <row r="2210" spans="1:26" customHeight="1" ht="18" hidden="true" outlineLevel="3">
      <c r="A2210" s="2" t="s">
        <v>4116</v>
      </c>
      <c r="B2210" s="3" t="s">
        <v>4117</v>
      </c>
      <c r="C2210" s="2"/>
      <c r="D2210" s="2" t="s">
        <v>16</v>
      </c>
      <c r="E2210" s="4">
        <f>80.00*(1-Z1%)</f>
        <v>80</v>
      </c>
      <c r="F2210" s="2">
        <v>11</v>
      </c>
      <c r="G2210" s="2"/>
    </row>
    <row r="2211" spans="1:26" customHeight="1" ht="18" hidden="true" outlineLevel="3">
      <c r="A2211" s="2" t="s">
        <v>4118</v>
      </c>
      <c r="B2211" s="3" t="s">
        <v>4119</v>
      </c>
      <c r="C2211" s="2"/>
      <c r="D2211" s="2" t="s">
        <v>16</v>
      </c>
      <c r="E2211" s="4">
        <f>50.00*(1-Z1%)</f>
        <v>50</v>
      </c>
      <c r="F2211" s="2">
        <v>22</v>
      </c>
      <c r="G2211" s="2"/>
    </row>
    <row r="2212" spans="1:26" customHeight="1" ht="18" hidden="true" outlineLevel="3">
      <c r="A2212" s="2" t="s">
        <v>4120</v>
      </c>
      <c r="B2212" s="3" t="s">
        <v>4121</v>
      </c>
      <c r="C2212" s="2"/>
      <c r="D2212" s="2" t="s">
        <v>16</v>
      </c>
      <c r="E2212" s="4">
        <f>100.00*(1-Z1%)</f>
        <v>100</v>
      </c>
      <c r="F2212" s="2">
        <v>11</v>
      </c>
      <c r="G2212" s="2"/>
    </row>
    <row r="2213" spans="1:26" customHeight="1" ht="36" hidden="true" outlineLevel="3">
      <c r="A2213" s="2" t="s">
        <v>4122</v>
      </c>
      <c r="B2213" s="3" t="s">
        <v>4123</v>
      </c>
      <c r="C2213" s="2"/>
      <c r="D2213" s="2" t="s">
        <v>16</v>
      </c>
      <c r="E2213" s="4">
        <f>240.00*(1-Z1%)</f>
        <v>240</v>
      </c>
      <c r="F2213" s="2">
        <v>6</v>
      </c>
      <c r="G2213" s="2"/>
    </row>
    <row r="2214" spans="1:26" customHeight="1" ht="36" hidden="true" outlineLevel="3">
      <c r="A2214" s="2" t="s">
        <v>4124</v>
      </c>
      <c r="B2214" s="3" t="s">
        <v>4125</v>
      </c>
      <c r="C2214" s="2"/>
      <c r="D2214" s="2" t="s">
        <v>16</v>
      </c>
      <c r="E2214" s="4">
        <f>240.00*(1-Z1%)</f>
        <v>240</v>
      </c>
      <c r="F2214" s="2">
        <v>4</v>
      </c>
      <c r="G2214" s="2"/>
    </row>
    <row r="2215" spans="1:26" customHeight="1" ht="18" hidden="true" outlineLevel="3">
      <c r="A2215" s="2" t="s">
        <v>4126</v>
      </c>
      <c r="B2215" s="3" t="s">
        <v>4127</v>
      </c>
      <c r="C2215" s="2"/>
      <c r="D2215" s="2" t="s">
        <v>16</v>
      </c>
      <c r="E2215" s="4">
        <f>70.00*(1-Z1%)</f>
        <v>70</v>
      </c>
      <c r="F2215" s="2">
        <v>12</v>
      </c>
      <c r="G2215" s="2"/>
    </row>
    <row r="2216" spans="1:26" customHeight="1" ht="18" hidden="true" outlineLevel="3">
      <c r="A2216" s="2" t="s">
        <v>4128</v>
      </c>
      <c r="B2216" s="3" t="s">
        <v>4129</v>
      </c>
      <c r="C2216" s="2"/>
      <c r="D2216" s="2" t="s">
        <v>16</v>
      </c>
      <c r="E2216" s="4">
        <f>70.00*(1-Z1%)</f>
        <v>70</v>
      </c>
      <c r="F2216" s="2">
        <v>22</v>
      </c>
      <c r="G2216" s="2"/>
    </row>
    <row r="2217" spans="1:26" customHeight="1" ht="18" hidden="true" outlineLevel="3">
      <c r="A2217" s="2" t="s">
        <v>4130</v>
      </c>
      <c r="B2217" s="3" t="s">
        <v>4131</v>
      </c>
      <c r="C2217" s="2"/>
      <c r="D2217" s="2" t="s">
        <v>16</v>
      </c>
      <c r="E2217" s="4">
        <f>50.00*(1-Z1%)</f>
        <v>50</v>
      </c>
      <c r="F2217" s="2">
        <v>20</v>
      </c>
      <c r="G2217" s="2"/>
    </row>
    <row r="2218" spans="1:26" customHeight="1" ht="18" hidden="true" outlineLevel="3">
      <c r="A2218" s="2" t="s">
        <v>4132</v>
      </c>
      <c r="B2218" s="3" t="s">
        <v>4133</v>
      </c>
      <c r="C2218" s="2"/>
      <c r="D2218" s="2" t="s">
        <v>16</v>
      </c>
      <c r="E2218" s="4">
        <f>50.00*(1-Z1%)</f>
        <v>50</v>
      </c>
      <c r="F2218" s="2">
        <v>30</v>
      </c>
      <c r="G2218" s="2"/>
    </row>
    <row r="2219" spans="1:26" customHeight="1" ht="18" hidden="true" outlineLevel="3">
      <c r="A2219" s="2" t="s">
        <v>4134</v>
      </c>
      <c r="B2219" s="3" t="s">
        <v>4135</v>
      </c>
      <c r="C2219" s="2"/>
      <c r="D2219" s="2" t="s">
        <v>16</v>
      </c>
      <c r="E2219" s="4">
        <f>30.00*(1-Z1%)</f>
        <v>30</v>
      </c>
      <c r="F2219" s="2">
        <v>1</v>
      </c>
      <c r="G2219" s="2"/>
    </row>
    <row r="2220" spans="1:26" customHeight="1" ht="18" hidden="true" outlineLevel="3">
      <c r="A2220" s="2" t="s">
        <v>4136</v>
      </c>
      <c r="B2220" s="3" t="s">
        <v>4137</v>
      </c>
      <c r="C2220" s="2"/>
      <c r="D2220" s="2" t="s">
        <v>16</v>
      </c>
      <c r="E2220" s="4">
        <f>30.00*(1-Z1%)</f>
        <v>30</v>
      </c>
      <c r="F2220" s="2">
        <v>10</v>
      </c>
      <c r="G2220" s="2"/>
    </row>
    <row r="2221" spans="1:26" customHeight="1" ht="18" hidden="true" outlineLevel="3">
      <c r="A2221" s="2" t="s">
        <v>4138</v>
      </c>
      <c r="B2221" s="3" t="s">
        <v>4139</v>
      </c>
      <c r="C2221" s="2"/>
      <c r="D2221" s="2" t="s">
        <v>16</v>
      </c>
      <c r="E2221" s="4">
        <f>15.00*(1-Z1%)</f>
        <v>15</v>
      </c>
      <c r="F2221" s="2">
        <v>31</v>
      </c>
      <c r="G2221" s="2"/>
    </row>
    <row r="2222" spans="1:26" customHeight="1" ht="18" hidden="true" outlineLevel="3">
      <c r="A2222" s="2" t="s">
        <v>4140</v>
      </c>
      <c r="B2222" s="3" t="s">
        <v>4141</v>
      </c>
      <c r="C2222" s="2"/>
      <c r="D2222" s="2" t="s">
        <v>16</v>
      </c>
      <c r="E2222" s="4">
        <f>60.00*(1-Z1%)</f>
        <v>60</v>
      </c>
      <c r="F2222" s="2">
        <v>10</v>
      </c>
      <c r="G2222" s="2"/>
    </row>
    <row r="2223" spans="1:26" customHeight="1" ht="18" hidden="true" outlineLevel="3">
      <c r="A2223" s="2" t="s">
        <v>4142</v>
      </c>
      <c r="B2223" s="3" t="s">
        <v>4143</v>
      </c>
      <c r="C2223" s="2"/>
      <c r="D2223" s="2" t="s">
        <v>16</v>
      </c>
      <c r="E2223" s="4">
        <f>80.00*(1-Z1%)</f>
        <v>80</v>
      </c>
      <c r="F2223" s="2">
        <v>8</v>
      </c>
      <c r="G2223" s="2"/>
    </row>
    <row r="2224" spans="1:26" customHeight="1" ht="35" hidden="true" outlineLevel="3">
      <c r="A2224" s="5" t="s">
        <v>4144</v>
      </c>
      <c r="B2224" s="5"/>
      <c r="C2224" s="5"/>
      <c r="D2224" s="5"/>
      <c r="E2224" s="5"/>
      <c r="F2224" s="5"/>
      <c r="G2224" s="5"/>
    </row>
    <row r="2225" spans="1:26" customHeight="1" ht="36" hidden="true" outlineLevel="3">
      <c r="A2225" s="2" t="s">
        <v>4145</v>
      </c>
      <c r="B2225" s="3" t="s">
        <v>4146</v>
      </c>
      <c r="C2225" s="2"/>
      <c r="D2225" s="2" t="s">
        <v>16</v>
      </c>
      <c r="E2225" s="4">
        <f>40.00*(1-Z1%)</f>
        <v>40</v>
      </c>
      <c r="F2225" s="2">
        <v>34</v>
      </c>
      <c r="G2225" s="2"/>
    </row>
    <row r="2226" spans="1:26" customHeight="1" ht="18" hidden="true" outlineLevel="3">
      <c r="A2226" s="2" t="s">
        <v>4147</v>
      </c>
      <c r="B2226" s="3" t="s">
        <v>4148</v>
      </c>
      <c r="C2226" s="2"/>
      <c r="D2226" s="2" t="s">
        <v>16</v>
      </c>
      <c r="E2226" s="4">
        <f>20.00*(1-Z1%)</f>
        <v>20</v>
      </c>
      <c r="F2226" s="2">
        <v>6</v>
      </c>
      <c r="G2226" s="2"/>
    </row>
    <row r="2227" spans="1:26" customHeight="1" ht="18" hidden="true" outlineLevel="3">
      <c r="A2227" s="2" t="s">
        <v>4149</v>
      </c>
      <c r="B2227" s="3" t="s">
        <v>4150</v>
      </c>
      <c r="C2227" s="2"/>
      <c r="D2227" s="2" t="s">
        <v>16</v>
      </c>
      <c r="E2227" s="4">
        <f>100.00*(1-Z1%)</f>
        <v>100</v>
      </c>
      <c r="F2227" s="2">
        <v>19</v>
      </c>
      <c r="G2227" s="2"/>
    </row>
    <row r="2228" spans="1:26" customHeight="1" ht="18" hidden="true" outlineLevel="3">
      <c r="A2228" s="2" t="s">
        <v>4151</v>
      </c>
      <c r="B2228" s="3" t="s">
        <v>4152</v>
      </c>
      <c r="C2228" s="2"/>
      <c r="D2228" s="2" t="s">
        <v>16</v>
      </c>
      <c r="E2228" s="4">
        <f>90.00*(1-Z1%)</f>
        <v>90</v>
      </c>
      <c r="F2228" s="2">
        <v>19</v>
      </c>
      <c r="G2228" s="2"/>
    </row>
    <row r="2229" spans="1:26" customHeight="1" ht="18" hidden="true" outlineLevel="3">
      <c r="A2229" s="2" t="s">
        <v>4153</v>
      </c>
      <c r="B2229" s="3" t="s">
        <v>4154</v>
      </c>
      <c r="C2229" s="2"/>
      <c r="D2229" s="2" t="s">
        <v>16</v>
      </c>
      <c r="E2229" s="4">
        <f>120.00*(1-Z1%)</f>
        <v>120</v>
      </c>
      <c r="F2229" s="2">
        <v>2</v>
      </c>
      <c r="G2229" s="2"/>
    </row>
    <row r="2230" spans="1:26" customHeight="1" ht="18" hidden="true" outlineLevel="3">
      <c r="A2230" s="2" t="s">
        <v>4155</v>
      </c>
      <c r="B2230" s="3" t="s">
        <v>4156</v>
      </c>
      <c r="C2230" s="2"/>
      <c r="D2230" s="2" t="s">
        <v>16</v>
      </c>
      <c r="E2230" s="4">
        <f>80.00*(1-Z1%)</f>
        <v>80</v>
      </c>
      <c r="F2230" s="2">
        <v>8</v>
      </c>
      <c r="G2230" s="2"/>
    </row>
    <row r="2231" spans="1:26" customHeight="1" ht="18" hidden="true" outlineLevel="3">
      <c r="A2231" s="2" t="s">
        <v>4157</v>
      </c>
      <c r="B2231" s="3" t="s">
        <v>4158</v>
      </c>
      <c r="C2231" s="2"/>
      <c r="D2231" s="2" t="s">
        <v>16</v>
      </c>
      <c r="E2231" s="4">
        <f>80.00*(1-Z1%)</f>
        <v>80</v>
      </c>
      <c r="F2231" s="2">
        <v>14</v>
      </c>
      <c r="G2231" s="2"/>
    </row>
    <row r="2232" spans="1:26" customHeight="1" ht="18" hidden="true" outlineLevel="3">
      <c r="A2232" s="2" t="s">
        <v>4159</v>
      </c>
      <c r="B2232" s="3" t="s">
        <v>4160</v>
      </c>
      <c r="C2232" s="2"/>
      <c r="D2232" s="2" t="s">
        <v>16</v>
      </c>
      <c r="E2232" s="4">
        <f>40.00*(1-Z1%)</f>
        <v>40</v>
      </c>
      <c r="F2232" s="2">
        <v>1</v>
      </c>
      <c r="G2232" s="2"/>
    </row>
    <row r="2233" spans="1:26" customHeight="1" ht="18" hidden="true" outlineLevel="3">
      <c r="A2233" s="2" t="s">
        <v>4161</v>
      </c>
      <c r="B2233" s="3" t="s">
        <v>4162</v>
      </c>
      <c r="C2233" s="2"/>
      <c r="D2233" s="2" t="s">
        <v>16</v>
      </c>
      <c r="E2233" s="4">
        <f>50.00*(1-Z1%)</f>
        <v>50</v>
      </c>
      <c r="F2233" s="2">
        <v>50</v>
      </c>
      <c r="G2233" s="2"/>
    </row>
    <row r="2234" spans="1:26" customHeight="1" ht="18" hidden="true" outlineLevel="3">
      <c r="A2234" s="2" t="s">
        <v>4163</v>
      </c>
      <c r="B2234" s="3" t="s">
        <v>4164</v>
      </c>
      <c r="C2234" s="2"/>
      <c r="D2234" s="2" t="s">
        <v>16</v>
      </c>
      <c r="E2234" s="4">
        <f>50.00*(1-Z1%)</f>
        <v>50</v>
      </c>
      <c r="F2234" s="2">
        <v>6</v>
      </c>
      <c r="G2234" s="2"/>
    </row>
    <row r="2235" spans="1:26" customHeight="1" ht="18" hidden="true" outlineLevel="3">
      <c r="A2235" s="2" t="s">
        <v>4165</v>
      </c>
      <c r="B2235" s="3" t="s">
        <v>4166</v>
      </c>
      <c r="C2235" s="2"/>
      <c r="D2235" s="2" t="s">
        <v>16</v>
      </c>
      <c r="E2235" s="4">
        <f>25.00*(1-Z1%)</f>
        <v>25</v>
      </c>
      <c r="F2235" s="2">
        <v>9</v>
      </c>
      <c r="G2235" s="2"/>
    </row>
    <row r="2236" spans="1:26" customHeight="1" ht="18" hidden="true" outlineLevel="3">
      <c r="A2236" s="2" t="s">
        <v>4167</v>
      </c>
      <c r="B2236" s="3" t="s">
        <v>4168</v>
      </c>
      <c r="C2236" s="2"/>
      <c r="D2236" s="2" t="s">
        <v>16</v>
      </c>
      <c r="E2236" s="4">
        <f>100.00*(1-Z1%)</f>
        <v>100</v>
      </c>
      <c r="F2236" s="2">
        <v>5</v>
      </c>
      <c r="G2236" s="2"/>
    </row>
    <row r="2237" spans="1:26" customHeight="1" ht="18" hidden="true" outlineLevel="3">
      <c r="A2237" s="2" t="s">
        <v>4169</v>
      </c>
      <c r="B2237" s="3" t="s">
        <v>4170</v>
      </c>
      <c r="C2237" s="2"/>
      <c r="D2237" s="2" t="s">
        <v>16</v>
      </c>
      <c r="E2237" s="4">
        <f>70.00*(1-Z1%)</f>
        <v>70</v>
      </c>
      <c r="F2237" s="2">
        <v>5</v>
      </c>
      <c r="G2237" s="2"/>
    </row>
    <row r="2238" spans="1:26" customHeight="1" ht="18" hidden="true" outlineLevel="3">
      <c r="A2238" s="2" t="s">
        <v>4171</v>
      </c>
      <c r="B2238" s="3" t="s">
        <v>4172</v>
      </c>
      <c r="C2238" s="2"/>
      <c r="D2238" s="2" t="s">
        <v>16</v>
      </c>
      <c r="E2238" s="4">
        <f>50.00*(1-Z1%)</f>
        <v>50</v>
      </c>
      <c r="F2238" s="2">
        <v>27</v>
      </c>
      <c r="G2238" s="2"/>
    </row>
    <row r="2239" spans="1:26" customHeight="1" ht="18" hidden="true" outlineLevel="3">
      <c r="A2239" s="2" t="s">
        <v>4173</v>
      </c>
      <c r="B2239" s="3" t="s">
        <v>4174</v>
      </c>
      <c r="C2239" s="2"/>
      <c r="D2239" s="2" t="s">
        <v>16</v>
      </c>
      <c r="E2239" s="4">
        <f>30.00*(1-Z1%)</f>
        <v>30</v>
      </c>
      <c r="F2239" s="2">
        <v>25</v>
      </c>
      <c r="G2239" s="2"/>
    </row>
    <row r="2240" spans="1:26" customHeight="1" ht="18" hidden="true" outlineLevel="3">
      <c r="A2240" s="2" t="s">
        <v>4175</v>
      </c>
      <c r="B2240" s="3" t="s">
        <v>4176</v>
      </c>
      <c r="C2240" s="2"/>
      <c r="D2240" s="2" t="s">
        <v>16</v>
      </c>
      <c r="E2240" s="4">
        <f>15.00*(1-Z1%)</f>
        <v>15</v>
      </c>
      <c r="F2240" s="2">
        <v>19</v>
      </c>
      <c r="G2240" s="2"/>
    </row>
    <row r="2241" spans="1:26" customHeight="1" ht="18" hidden="true" outlineLevel="3">
      <c r="A2241" s="2" t="s">
        <v>4177</v>
      </c>
      <c r="B2241" s="3" t="s">
        <v>4178</v>
      </c>
      <c r="C2241" s="2"/>
      <c r="D2241" s="2" t="s">
        <v>16</v>
      </c>
      <c r="E2241" s="4">
        <f>70.00*(1-Z1%)</f>
        <v>70</v>
      </c>
      <c r="F2241" s="2">
        <v>24</v>
      </c>
      <c r="G2241" s="2"/>
    </row>
    <row r="2242" spans="1:26" customHeight="1" ht="18" hidden="true" outlineLevel="3">
      <c r="A2242" s="2" t="s">
        <v>4179</v>
      </c>
      <c r="B2242" s="3" t="s">
        <v>4180</v>
      </c>
      <c r="C2242" s="2"/>
      <c r="D2242" s="2" t="s">
        <v>16</v>
      </c>
      <c r="E2242" s="4">
        <f>60.00*(1-Z1%)</f>
        <v>60</v>
      </c>
      <c r="F2242" s="2">
        <v>7</v>
      </c>
      <c r="G2242" s="2"/>
    </row>
    <row r="2243" spans="1:26" customHeight="1" ht="18" hidden="true" outlineLevel="3">
      <c r="A2243" s="2" t="s">
        <v>4181</v>
      </c>
      <c r="B2243" s="3" t="s">
        <v>4182</v>
      </c>
      <c r="C2243" s="2"/>
      <c r="D2243" s="2" t="s">
        <v>16</v>
      </c>
      <c r="E2243" s="4">
        <f>80.00*(1-Z1%)</f>
        <v>80</v>
      </c>
      <c r="F2243" s="2">
        <v>1</v>
      </c>
      <c r="G2243" s="2"/>
    </row>
    <row r="2244" spans="1:26" customHeight="1" ht="35" hidden="true" outlineLevel="3">
      <c r="A2244" s="5" t="s">
        <v>4183</v>
      </c>
      <c r="B2244" s="5"/>
      <c r="C2244" s="5"/>
      <c r="D2244" s="5"/>
      <c r="E2244" s="5"/>
      <c r="F2244" s="5"/>
      <c r="G2244" s="5"/>
    </row>
    <row r="2245" spans="1:26" customHeight="1" ht="36" hidden="true" outlineLevel="3">
      <c r="A2245" s="2" t="s">
        <v>4184</v>
      </c>
      <c r="B2245" s="3" t="s">
        <v>4185</v>
      </c>
      <c r="C2245" s="2"/>
      <c r="D2245" s="2" t="s">
        <v>16</v>
      </c>
      <c r="E2245" s="4">
        <f>150.00*(1-Z1%)</f>
        <v>150</v>
      </c>
      <c r="F2245" s="2">
        <v>1</v>
      </c>
      <c r="G2245" s="2"/>
    </row>
    <row r="2246" spans="1:26" customHeight="1" ht="18" hidden="true" outlineLevel="3">
      <c r="A2246" s="2" t="s">
        <v>4186</v>
      </c>
      <c r="B2246" s="3" t="s">
        <v>4187</v>
      </c>
      <c r="C2246" s="2"/>
      <c r="D2246" s="2" t="s">
        <v>16</v>
      </c>
      <c r="E2246" s="4">
        <f>440.00*(1-Z1%)</f>
        <v>440</v>
      </c>
      <c r="F2246" s="2">
        <v>3</v>
      </c>
      <c r="G2246" s="2"/>
    </row>
    <row r="2247" spans="1:26" customHeight="1" ht="18" hidden="true" outlineLevel="3">
      <c r="A2247" s="2" t="s">
        <v>4188</v>
      </c>
      <c r="B2247" s="3" t="s">
        <v>4189</v>
      </c>
      <c r="C2247" s="2"/>
      <c r="D2247" s="2" t="s">
        <v>16</v>
      </c>
      <c r="E2247" s="4">
        <f>90.00*(1-Z1%)</f>
        <v>90</v>
      </c>
      <c r="F2247" s="2">
        <v>12</v>
      </c>
      <c r="G2247" s="2"/>
    </row>
    <row r="2248" spans="1:26" customHeight="1" ht="18" hidden="true" outlineLevel="3">
      <c r="A2248" s="2" t="s">
        <v>4190</v>
      </c>
      <c r="B2248" s="3" t="s">
        <v>4191</v>
      </c>
      <c r="C2248" s="2"/>
      <c r="D2248" s="2" t="s">
        <v>16</v>
      </c>
      <c r="E2248" s="4">
        <f>200.00*(1-Z1%)</f>
        <v>200</v>
      </c>
      <c r="F2248" s="2">
        <v>2</v>
      </c>
      <c r="G2248" s="2"/>
    </row>
    <row r="2249" spans="1:26" customHeight="1" ht="18" hidden="true" outlineLevel="3">
      <c r="A2249" s="2" t="s">
        <v>4192</v>
      </c>
      <c r="B2249" s="3" t="s">
        <v>4193</v>
      </c>
      <c r="C2249" s="2"/>
      <c r="D2249" s="2" t="s">
        <v>16</v>
      </c>
      <c r="E2249" s="4">
        <f>80.00*(1-Z1%)</f>
        <v>80</v>
      </c>
      <c r="F2249" s="2">
        <v>5</v>
      </c>
      <c r="G2249" s="2"/>
    </row>
    <row r="2250" spans="1:26" customHeight="1" ht="18" hidden="true" outlineLevel="3">
      <c r="A2250" s="2" t="s">
        <v>4194</v>
      </c>
      <c r="B2250" s="3" t="s">
        <v>4195</v>
      </c>
      <c r="C2250" s="2"/>
      <c r="D2250" s="2" t="s">
        <v>16</v>
      </c>
      <c r="E2250" s="4">
        <f>50.00*(1-Z1%)</f>
        <v>50</v>
      </c>
      <c r="F2250" s="2">
        <v>5</v>
      </c>
      <c r="G2250" s="2"/>
    </row>
    <row r="2251" spans="1:26" customHeight="1" ht="18" hidden="true" outlineLevel="3">
      <c r="A2251" s="2" t="s">
        <v>4196</v>
      </c>
      <c r="B2251" s="3" t="s">
        <v>4197</v>
      </c>
      <c r="C2251" s="2"/>
      <c r="D2251" s="2" t="s">
        <v>16</v>
      </c>
      <c r="E2251" s="4">
        <f>150.00*(1-Z1%)</f>
        <v>150</v>
      </c>
      <c r="F2251" s="2">
        <v>5</v>
      </c>
      <c r="G2251" s="2"/>
    </row>
    <row r="2252" spans="1:26" customHeight="1" ht="18" hidden="true" outlineLevel="3">
      <c r="A2252" s="2" t="s">
        <v>4198</v>
      </c>
      <c r="B2252" s="3" t="s">
        <v>4199</v>
      </c>
      <c r="C2252" s="2"/>
      <c r="D2252" s="2" t="s">
        <v>16</v>
      </c>
      <c r="E2252" s="4">
        <f>250.00*(1-Z1%)</f>
        <v>250</v>
      </c>
      <c r="F2252" s="2">
        <v>2</v>
      </c>
      <c r="G2252" s="2"/>
    </row>
    <row r="2253" spans="1:26" customHeight="1" ht="35" hidden="true" outlineLevel="3">
      <c r="A2253" s="5" t="s">
        <v>4200</v>
      </c>
      <c r="B2253" s="5"/>
      <c r="C2253" s="5"/>
      <c r="D2253" s="5"/>
      <c r="E2253" s="5"/>
      <c r="F2253" s="5"/>
      <c r="G2253" s="5"/>
    </row>
    <row r="2254" spans="1:26" customHeight="1" ht="18" hidden="true" outlineLevel="3">
      <c r="A2254" s="2" t="s">
        <v>4201</v>
      </c>
      <c r="B2254" s="3" t="s">
        <v>4202</v>
      </c>
      <c r="C2254" s="2"/>
      <c r="D2254" s="2" t="s">
        <v>16</v>
      </c>
      <c r="E2254" s="4">
        <f>60.00*(1-Z1%)</f>
        <v>60</v>
      </c>
      <c r="F2254" s="2">
        <v>5</v>
      </c>
      <c r="G2254" s="2"/>
    </row>
    <row r="2255" spans="1:26" customHeight="1" ht="18" hidden="true" outlineLevel="3">
      <c r="A2255" s="2" t="s">
        <v>4203</v>
      </c>
      <c r="B2255" s="3" t="s">
        <v>4204</v>
      </c>
      <c r="C2255" s="2"/>
      <c r="D2255" s="2" t="s">
        <v>16</v>
      </c>
      <c r="E2255" s="4">
        <f>590.00*(1-Z1%)</f>
        <v>590</v>
      </c>
      <c r="F2255" s="2">
        <v>1</v>
      </c>
      <c r="G2255" s="2"/>
    </row>
    <row r="2256" spans="1:26" customHeight="1" ht="18" hidden="true" outlineLevel="3">
      <c r="A2256" s="2" t="s">
        <v>4205</v>
      </c>
      <c r="B2256" s="3" t="s">
        <v>4206</v>
      </c>
      <c r="C2256" s="2"/>
      <c r="D2256" s="2" t="s">
        <v>16</v>
      </c>
      <c r="E2256" s="4">
        <f>490.00*(1-Z1%)</f>
        <v>490</v>
      </c>
      <c r="F2256" s="2">
        <v>1</v>
      </c>
      <c r="G2256" s="2"/>
    </row>
    <row r="2257" spans="1:26" customHeight="1" ht="18" hidden="true" outlineLevel="3">
      <c r="A2257" s="2" t="s">
        <v>4207</v>
      </c>
      <c r="B2257" s="3" t="s">
        <v>4208</v>
      </c>
      <c r="C2257" s="2"/>
      <c r="D2257" s="2" t="s">
        <v>16</v>
      </c>
      <c r="E2257" s="4">
        <f>250.00*(1-Z1%)</f>
        <v>250</v>
      </c>
      <c r="F2257" s="2">
        <v>1</v>
      </c>
      <c r="G2257" s="2"/>
    </row>
    <row r="2258" spans="1:26" customHeight="1" ht="18" hidden="true" outlineLevel="3">
      <c r="A2258" s="2" t="s">
        <v>4209</v>
      </c>
      <c r="B2258" s="3" t="s">
        <v>4210</v>
      </c>
      <c r="C2258" s="2"/>
      <c r="D2258" s="2" t="s">
        <v>16</v>
      </c>
      <c r="E2258" s="4">
        <f>350.00*(1-Z1%)</f>
        <v>350</v>
      </c>
      <c r="F2258" s="2">
        <v>1</v>
      </c>
      <c r="G2258" s="2"/>
    </row>
    <row r="2259" spans="1:26" customHeight="1" ht="18" hidden="true" outlineLevel="3">
      <c r="A2259" s="2" t="s">
        <v>4211</v>
      </c>
      <c r="B2259" s="3" t="s">
        <v>4212</v>
      </c>
      <c r="C2259" s="2"/>
      <c r="D2259" s="2" t="s">
        <v>16</v>
      </c>
      <c r="E2259" s="4">
        <f>350.00*(1-Z1%)</f>
        <v>350</v>
      </c>
      <c r="F2259" s="2">
        <v>1</v>
      </c>
      <c r="G2259" s="2"/>
    </row>
    <row r="2260" spans="1:26" customHeight="1" ht="18" hidden="true" outlineLevel="3">
      <c r="A2260" s="2" t="s">
        <v>4213</v>
      </c>
      <c r="B2260" s="3" t="s">
        <v>4214</v>
      </c>
      <c r="C2260" s="2"/>
      <c r="D2260" s="2" t="s">
        <v>16</v>
      </c>
      <c r="E2260" s="4">
        <f>60.00*(1-Z1%)</f>
        <v>60</v>
      </c>
      <c r="F2260" s="2">
        <v>6</v>
      </c>
      <c r="G2260" s="2"/>
    </row>
    <row r="2261" spans="1:26" customHeight="1" ht="18" hidden="true" outlineLevel="3">
      <c r="A2261" s="2" t="s">
        <v>4215</v>
      </c>
      <c r="B2261" s="3" t="s">
        <v>4216</v>
      </c>
      <c r="C2261" s="2"/>
      <c r="D2261" s="2" t="s">
        <v>16</v>
      </c>
      <c r="E2261" s="4">
        <f>200.00*(1-Z1%)</f>
        <v>200</v>
      </c>
      <c r="F2261" s="2">
        <v>2</v>
      </c>
      <c r="G2261" s="2"/>
    </row>
    <row r="2262" spans="1:26" customHeight="1" ht="18" hidden="true" outlineLevel="3">
      <c r="A2262" s="2" t="s">
        <v>4217</v>
      </c>
      <c r="B2262" s="3" t="s">
        <v>4218</v>
      </c>
      <c r="C2262" s="2"/>
      <c r="D2262" s="2" t="s">
        <v>16</v>
      </c>
      <c r="E2262" s="4">
        <f>50.00*(1-Z1%)</f>
        <v>50</v>
      </c>
      <c r="F2262" s="2">
        <v>9</v>
      </c>
      <c r="G2262" s="2"/>
    </row>
    <row r="2263" spans="1:26" customHeight="1" ht="18" hidden="true" outlineLevel="3">
      <c r="A2263" s="2" t="s">
        <v>4219</v>
      </c>
      <c r="B2263" s="3" t="s">
        <v>4220</v>
      </c>
      <c r="C2263" s="2"/>
      <c r="D2263" s="2" t="s">
        <v>16</v>
      </c>
      <c r="E2263" s="4">
        <f>50.00*(1-Z1%)</f>
        <v>50</v>
      </c>
      <c r="F2263" s="2">
        <v>4</v>
      </c>
      <c r="G2263" s="2"/>
    </row>
    <row r="2264" spans="1:26" customHeight="1" ht="18" hidden="true" outlineLevel="3">
      <c r="A2264" s="2" t="s">
        <v>4221</v>
      </c>
      <c r="B2264" s="3" t="s">
        <v>4222</v>
      </c>
      <c r="C2264" s="2"/>
      <c r="D2264" s="2" t="s">
        <v>16</v>
      </c>
      <c r="E2264" s="4">
        <f>190.00*(1-Z1%)</f>
        <v>190</v>
      </c>
      <c r="F2264" s="2">
        <v>1</v>
      </c>
      <c r="G2264" s="2"/>
    </row>
    <row r="2265" spans="1:26" customHeight="1" ht="18" hidden="true" outlineLevel="3">
      <c r="A2265" s="2" t="s">
        <v>4223</v>
      </c>
      <c r="B2265" s="3" t="s">
        <v>4224</v>
      </c>
      <c r="C2265" s="2"/>
      <c r="D2265" s="2" t="s">
        <v>16</v>
      </c>
      <c r="E2265" s="4">
        <f>200.00*(1-Z1%)</f>
        <v>200</v>
      </c>
      <c r="F2265" s="2">
        <v>2</v>
      </c>
      <c r="G2265" s="2"/>
    </row>
    <row r="2266" spans="1:26" customHeight="1" ht="18" hidden="true" outlineLevel="3">
      <c r="A2266" s="2" t="s">
        <v>4225</v>
      </c>
      <c r="B2266" s="3" t="s">
        <v>4226</v>
      </c>
      <c r="C2266" s="2"/>
      <c r="D2266" s="2" t="s">
        <v>16</v>
      </c>
      <c r="E2266" s="4">
        <f>150.00*(1-Z1%)</f>
        <v>150</v>
      </c>
      <c r="F2266" s="2">
        <v>1</v>
      </c>
      <c r="G2266" s="2"/>
    </row>
    <row r="2267" spans="1:26" customHeight="1" ht="18" hidden="true" outlineLevel="3">
      <c r="A2267" s="2" t="s">
        <v>4227</v>
      </c>
      <c r="B2267" s="3" t="s">
        <v>4228</v>
      </c>
      <c r="C2267" s="2"/>
      <c r="D2267" s="2" t="s">
        <v>16</v>
      </c>
      <c r="E2267" s="4">
        <f>150.00*(1-Z1%)</f>
        <v>150</v>
      </c>
      <c r="F2267" s="2">
        <v>1</v>
      </c>
      <c r="G2267" s="2"/>
    </row>
    <row r="2268" spans="1:26" customHeight="1" ht="18" hidden="true" outlineLevel="3">
      <c r="A2268" s="2" t="s">
        <v>4229</v>
      </c>
      <c r="B2268" s="3" t="s">
        <v>4230</v>
      </c>
      <c r="C2268" s="2"/>
      <c r="D2268" s="2" t="s">
        <v>16</v>
      </c>
      <c r="E2268" s="4">
        <f>320.00*(1-Z1%)</f>
        <v>320</v>
      </c>
      <c r="F2268" s="2">
        <v>1</v>
      </c>
      <c r="G2268" s="2"/>
    </row>
    <row r="2269" spans="1:26" customHeight="1" ht="35" hidden="true" outlineLevel="3">
      <c r="A2269" s="5" t="s">
        <v>4231</v>
      </c>
      <c r="B2269" s="5"/>
      <c r="C2269" s="5"/>
      <c r="D2269" s="5"/>
      <c r="E2269" s="5"/>
      <c r="F2269" s="5"/>
      <c r="G2269" s="5"/>
    </row>
    <row r="2270" spans="1:26" customHeight="1" ht="18" hidden="true" outlineLevel="3">
      <c r="A2270" s="2" t="s">
        <v>4232</v>
      </c>
      <c r="B2270" s="3" t="s">
        <v>4233</v>
      </c>
      <c r="C2270" s="2"/>
      <c r="D2270" s="2" t="s">
        <v>16</v>
      </c>
      <c r="E2270" s="4">
        <f>50.00*(1-Z1%)</f>
        <v>50</v>
      </c>
      <c r="F2270" s="2">
        <v>1</v>
      </c>
      <c r="G2270" s="2"/>
    </row>
    <row r="2271" spans="1:26" customHeight="1" ht="18" hidden="true" outlineLevel="3">
      <c r="A2271" s="2" t="s">
        <v>4234</v>
      </c>
      <c r="B2271" s="3" t="s">
        <v>4235</v>
      </c>
      <c r="C2271" s="2"/>
      <c r="D2271" s="2" t="s">
        <v>16</v>
      </c>
      <c r="E2271" s="4">
        <f>290.00*(1-Z1%)</f>
        <v>290</v>
      </c>
      <c r="F2271" s="2">
        <v>9</v>
      </c>
      <c r="G2271" s="2"/>
    </row>
    <row r="2272" spans="1:26" customHeight="1" ht="18" hidden="true" outlineLevel="3">
      <c r="A2272" s="2" t="s">
        <v>4236</v>
      </c>
      <c r="B2272" s="3" t="s">
        <v>4237</v>
      </c>
      <c r="C2272" s="2"/>
      <c r="D2272" s="2" t="s">
        <v>16</v>
      </c>
      <c r="E2272" s="4">
        <f>240.00*(1-Z1%)</f>
        <v>240</v>
      </c>
      <c r="F2272" s="2">
        <v>2</v>
      </c>
      <c r="G2272" s="2"/>
    </row>
    <row r="2273" spans="1:26" customHeight="1" ht="18" hidden="true" outlineLevel="3">
      <c r="A2273" s="2" t="s">
        <v>4238</v>
      </c>
      <c r="B2273" s="3" t="s">
        <v>4239</v>
      </c>
      <c r="C2273" s="2"/>
      <c r="D2273" s="2" t="s">
        <v>16</v>
      </c>
      <c r="E2273" s="4">
        <f>60.00*(1-Z1%)</f>
        <v>60</v>
      </c>
      <c r="F2273" s="2">
        <v>7</v>
      </c>
      <c r="G2273" s="2"/>
    </row>
    <row r="2274" spans="1:26" customHeight="1" ht="18" hidden="true" outlineLevel="3">
      <c r="A2274" s="2" t="s">
        <v>4240</v>
      </c>
      <c r="B2274" s="3" t="s">
        <v>4241</v>
      </c>
      <c r="C2274" s="2"/>
      <c r="D2274" s="2" t="s">
        <v>16</v>
      </c>
      <c r="E2274" s="4">
        <f>100.00*(1-Z1%)</f>
        <v>100</v>
      </c>
      <c r="F2274" s="2">
        <v>2</v>
      </c>
      <c r="G2274" s="2"/>
    </row>
    <row r="2275" spans="1:26" customHeight="1" ht="18" hidden="true" outlineLevel="3">
      <c r="A2275" s="2" t="s">
        <v>4242</v>
      </c>
      <c r="B2275" s="3" t="s">
        <v>4243</v>
      </c>
      <c r="C2275" s="2"/>
      <c r="D2275" s="2" t="s">
        <v>16</v>
      </c>
      <c r="E2275" s="4">
        <f>50.00*(1-Z1%)</f>
        <v>50</v>
      </c>
      <c r="F2275" s="2">
        <v>1</v>
      </c>
      <c r="G2275" s="2"/>
    </row>
    <row r="2276" spans="1:26" customHeight="1" ht="35" hidden="true" outlineLevel="3">
      <c r="A2276" s="5" t="s">
        <v>4244</v>
      </c>
      <c r="B2276" s="5"/>
      <c r="C2276" s="5"/>
      <c r="D2276" s="5"/>
      <c r="E2276" s="5"/>
      <c r="F2276" s="5"/>
      <c r="G2276" s="5"/>
    </row>
    <row r="2277" spans="1:26" customHeight="1" ht="18" hidden="true" outlineLevel="3">
      <c r="A2277" s="2" t="s">
        <v>4245</v>
      </c>
      <c r="B2277" s="3" t="s">
        <v>4246</v>
      </c>
      <c r="C2277" s="2"/>
      <c r="D2277" s="2" t="s">
        <v>16</v>
      </c>
      <c r="E2277" s="4">
        <f>220.00*(1-Z1%)</f>
        <v>220</v>
      </c>
      <c r="F2277" s="2">
        <v>4</v>
      </c>
      <c r="G2277" s="2"/>
    </row>
    <row r="2278" spans="1:26" customHeight="1" ht="18" hidden="true" outlineLevel="3">
      <c r="A2278" s="2" t="s">
        <v>4247</v>
      </c>
      <c r="B2278" s="3" t="s">
        <v>4248</v>
      </c>
      <c r="C2278" s="2"/>
      <c r="D2278" s="2" t="s">
        <v>16</v>
      </c>
      <c r="E2278" s="4">
        <f>90.00*(1-Z1%)</f>
        <v>90</v>
      </c>
      <c r="F2278" s="2">
        <v>8</v>
      </c>
      <c r="G2278" s="2"/>
    </row>
    <row r="2279" spans="1:26" customHeight="1" ht="18" hidden="true" outlineLevel="3">
      <c r="A2279" s="2" t="s">
        <v>4249</v>
      </c>
      <c r="B2279" s="3" t="s">
        <v>4250</v>
      </c>
      <c r="C2279" s="2"/>
      <c r="D2279" s="2" t="s">
        <v>16</v>
      </c>
      <c r="E2279" s="4">
        <f>390.00*(1-Z1%)</f>
        <v>390</v>
      </c>
      <c r="F2279" s="2">
        <v>3</v>
      </c>
      <c r="G2279" s="2"/>
    </row>
    <row r="2280" spans="1:26" customHeight="1" ht="18" hidden="true" outlineLevel="3">
      <c r="A2280" s="2" t="s">
        <v>4251</v>
      </c>
      <c r="B2280" s="3" t="s">
        <v>4252</v>
      </c>
      <c r="C2280" s="2"/>
      <c r="D2280" s="2" t="s">
        <v>16</v>
      </c>
      <c r="E2280" s="4">
        <f>200.00*(1-Z1%)</f>
        <v>200</v>
      </c>
      <c r="F2280" s="2">
        <v>4</v>
      </c>
      <c r="G2280" s="2"/>
    </row>
    <row r="2281" spans="1:26" customHeight="1" ht="18" hidden="true" outlineLevel="3">
      <c r="A2281" s="2" t="s">
        <v>4253</v>
      </c>
      <c r="B2281" s="3" t="s">
        <v>4254</v>
      </c>
      <c r="C2281" s="2"/>
      <c r="D2281" s="2" t="s">
        <v>16</v>
      </c>
      <c r="E2281" s="4">
        <f>90.00*(1-Z1%)</f>
        <v>90</v>
      </c>
      <c r="F2281" s="2">
        <v>2</v>
      </c>
      <c r="G2281" s="2"/>
    </row>
    <row r="2282" spans="1:26" customHeight="1" ht="18" hidden="true" outlineLevel="3">
      <c r="A2282" s="2" t="s">
        <v>4255</v>
      </c>
      <c r="B2282" s="3" t="s">
        <v>4256</v>
      </c>
      <c r="C2282" s="2"/>
      <c r="D2282" s="2" t="s">
        <v>16</v>
      </c>
      <c r="E2282" s="4">
        <f>100.00*(1-Z1%)</f>
        <v>100</v>
      </c>
      <c r="F2282" s="2">
        <v>2</v>
      </c>
      <c r="G2282" s="2"/>
    </row>
    <row r="2283" spans="1:26" customHeight="1" ht="18" hidden="true" outlineLevel="3">
      <c r="A2283" s="2" t="s">
        <v>4257</v>
      </c>
      <c r="B2283" s="3" t="s">
        <v>4258</v>
      </c>
      <c r="C2283" s="2"/>
      <c r="D2283" s="2" t="s">
        <v>16</v>
      </c>
      <c r="E2283" s="4">
        <f>300.00*(1-Z1%)</f>
        <v>300</v>
      </c>
      <c r="F2283" s="2">
        <v>2</v>
      </c>
      <c r="G2283" s="2"/>
    </row>
    <row r="2284" spans="1:26" customHeight="1" ht="18" hidden="true" outlineLevel="3">
      <c r="A2284" s="2" t="s">
        <v>4259</v>
      </c>
      <c r="B2284" s="3" t="s">
        <v>4260</v>
      </c>
      <c r="C2284" s="2"/>
      <c r="D2284" s="2" t="s">
        <v>16</v>
      </c>
      <c r="E2284" s="4">
        <f>130.00*(1-Z1%)</f>
        <v>130</v>
      </c>
      <c r="F2284" s="2">
        <v>4</v>
      </c>
      <c r="G2284" s="2"/>
    </row>
    <row r="2285" spans="1:26" customHeight="1" ht="18" hidden="true" outlineLevel="3">
      <c r="A2285" s="2" t="s">
        <v>4261</v>
      </c>
      <c r="B2285" s="3" t="s">
        <v>4262</v>
      </c>
      <c r="C2285" s="2"/>
      <c r="D2285" s="2" t="s">
        <v>16</v>
      </c>
      <c r="E2285" s="4">
        <f>170.00*(1-Z1%)</f>
        <v>170</v>
      </c>
      <c r="F2285" s="2">
        <v>10</v>
      </c>
      <c r="G2285" s="2"/>
    </row>
    <row r="2286" spans="1:26" customHeight="1" ht="18" hidden="true" outlineLevel="3">
      <c r="A2286" s="2" t="s">
        <v>4263</v>
      </c>
      <c r="B2286" s="3" t="s">
        <v>4264</v>
      </c>
      <c r="C2286" s="2"/>
      <c r="D2286" s="2" t="s">
        <v>16</v>
      </c>
      <c r="E2286" s="4">
        <f>190.00*(1-Z1%)</f>
        <v>190</v>
      </c>
      <c r="F2286" s="2">
        <v>4</v>
      </c>
      <c r="G2286" s="2"/>
    </row>
    <row r="2287" spans="1:26" customHeight="1" ht="18" hidden="true" outlineLevel="3">
      <c r="A2287" s="2" t="s">
        <v>4265</v>
      </c>
      <c r="B2287" s="3" t="s">
        <v>4266</v>
      </c>
      <c r="C2287" s="2"/>
      <c r="D2287" s="2" t="s">
        <v>16</v>
      </c>
      <c r="E2287" s="4">
        <f>90.00*(1-Z1%)</f>
        <v>90</v>
      </c>
      <c r="F2287" s="2">
        <v>5</v>
      </c>
      <c r="G2287" s="2"/>
    </row>
    <row r="2288" spans="1:26" customHeight="1" ht="35" hidden="true" outlineLevel="3">
      <c r="A2288" s="5" t="s">
        <v>4267</v>
      </c>
      <c r="B2288" s="5"/>
      <c r="C2288" s="5"/>
      <c r="D2288" s="5"/>
      <c r="E2288" s="5"/>
      <c r="F2288" s="5"/>
      <c r="G2288" s="5"/>
    </row>
    <row r="2289" spans="1:26" customHeight="1" ht="36" hidden="true" outlineLevel="3">
      <c r="A2289" s="2" t="s">
        <v>4268</v>
      </c>
      <c r="B2289" s="3" t="s">
        <v>4269</v>
      </c>
      <c r="C2289" s="2"/>
      <c r="D2289" s="2" t="s">
        <v>16</v>
      </c>
      <c r="E2289" s="4">
        <f>90.00*(1-Z1%)</f>
        <v>90</v>
      </c>
      <c r="F2289" s="2">
        <v>6</v>
      </c>
      <c r="G2289" s="2"/>
    </row>
    <row r="2290" spans="1:26" customHeight="1" ht="36" hidden="true" outlineLevel="3">
      <c r="A2290" s="2" t="s">
        <v>4270</v>
      </c>
      <c r="B2290" s="3" t="s">
        <v>4271</v>
      </c>
      <c r="C2290" s="2"/>
      <c r="D2290" s="2" t="s">
        <v>16</v>
      </c>
      <c r="E2290" s="4">
        <f>90.00*(1-Z1%)</f>
        <v>90</v>
      </c>
      <c r="F2290" s="2">
        <v>3</v>
      </c>
      <c r="G2290" s="2"/>
    </row>
    <row r="2291" spans="1:26" customHeight="1" ht="36" hidden="true" outlineLevel="3">
      <c r="A2291" s="2" t="s">
        <v>4272</v>
      </c>
      <c r="B2291" s="3" t="s">
        <v>4273</v>
      </c>
      <c r="C2291" s="2"/>
      <c r="D2291" s="2" t="s">
        <v>16</v>
      </c>
      <c r="E2291" s="4">
        <f>75.00*(1-Z1%)</f>
        <v>75</v>
      </c>
      <c r="F2291" s="2">
        <v>12</v>
      </c>
      <c r="G2291" s="2"/>
    </row>
    <row r="2292" spans="1:26" customHeight="1" ht="36" hidden="true" outlineLevel="3">
      <c r="A2292" s="2" t="s">
        <v>4274</v>
      </c>
      <c r="B2292" s="3" t="s">
        <v>4275</v>
      </c>
      <c r="C2292" s="2"/>
      <c r="D2292" s="2" t="s">
        <v>16</v>
      </c>
      <c r="E2292" s="4">
        <f>90.00*(1-Z1%)</f>
        <v>90</v>
      </c>
      <c r="F2292" s="2">
        <v>6</v>
      </c>
      <c r="G2292" s="2"/>
    </row>
    <row r="2293" spans="1:26" customHeight="1" ht="36" hidden="true" outlineLevel="3">
      <c r="A2293" s="2" t="s">
        <v>4276</v>
      </c>
      <c r="B2293" s="3" t="s">
        <v>4277</v>
      </c>
      <c r="C2293" s="2"/>
      <c r="D2293" s="2" t="s">
        <v>16</v>
      </c>
      <c r="E2293" s="4">
        <f>90.00*(1-Z1%)</f>
        <v>90</v>
      </c>
      <c r="F2293" s="2">
        <v>4</v>
      </c>
      <c r="G2293" s="2"/>
    </row>
    <row r="2294" spans="1:26" customHeight="1" ht="18" hidden="true" outlineLevel="3">
      <c r="A2294" s="2" t="s">
        <v>4278</v>
      </c>
      <c r="B2294" s="3" t="s">
        <v>4279</v>
      </c>
      <c r="C2294" s="2"/>
      <c r="D2294" s="2" t="s">
        <v>16</v>
      </c>
      <c r="E2294" s="4">
        <f>90.00*(1-Z1%)</f>
        <v>90</v>
      </c>
      <c r="F2294" s="2">
        <v>6</v>
      </c>
      <c r="G2294" s="2"/>
    </row>
    <row r="2295" spans="1:26" customHeight="1" ht="18" hidden="true" outlineLevel="3">
      <c r="A2295" s="2" t="s">
        <v>4280</v>
      </c>
      <c r="B2295" s="3" t="s">
        <v>4281</v>
      </c>
      <c r="C2295" s="2"/>
      <c r="D2295" s="2" t="s">
        <v>16</v>
      </c>
      <c r="E2295" s="4">
        <f>90.00*(1-Z1%)</f>
        <v>90</v>
      </c>
      <c r="F2295" s="2">
        <v>6</v>
      </c>
      <c r="G2295" s="2"/>
    </row>
    <row r="2296" spans="1:26" customHeight="1" ht="18" hidden="true" outlineLevel="3">
      <c r="A2296" s="2" t="s">
        <v>4282</v>
      </c>
      <c r="B2296" s="3" t="s">
        <v>4283</v>
      </c>
      <c r="C2296" s="2"/>
      <c r="D2296" s="2" t="s">
        <v>16</v>
      </c>
      <c r="E2296" s="4">
        <f>70.00*(1-Z1%)</f>
        <v>70</v>
      </c>
      <c r="F2296" s="2">
        <v>6</v>
      </c>
      <c r="G2296" s="2"/>
    </row>
    <row r="2297" spans="1:26" customHeight="1" ht="18" hidden="true" outlineLevel="3">
      <c r="A2297" s="2" t="s">
        <v>4284</v>
      </c>
      <c r="B2297" s="3" t="s">
        <v>4285</v>
      </c>
      <c r="C2297" s="2"/>
      <c r="D2297" s="2" t="s">
        <v>16</v>
      </c>
      <c r="E2297" s="4">
        <f>50.00*(1-Z1%)</f>
        <v>50</v>
      </c>
      <c r="F2297" s="2">
        <v>12</v>
      </c>
      <c r="G2297" s="2"/>
    </row>
    <row r="2298" spans="1:26" customHeight="1" ht="18" hidden="true" outlineLevel="3">
      <c r="A2298" s="2" t="s">
        <v>4286</v>
      </c>
      <c r="B2298" s="3" t="s">
        <v>4287</v>
      </c>
      <c r="C2298" s="2"/>
      <c r="D2298" s="2" t="s">
        <v>16</v>
      </c>
      <c r="E2298" s="4">
        <f>70.00*(1-Z1%)</f>
        <v>70</v>
      </c>
      <c r="F2298" s="2">
        <v>9</v>
      </c>
      <c r="G2298" s="2"/>
    </row>
    <row r="2299" spans="1:26" customHeight="1" ht="18" hidden="true" outlineLevel="3">
      <c r="A2299" s="2" t="s">
        <v>4288</v>
      </c>
      <c r="B2299" s="3" t="s">
        <v>4289</v>
      </c>
      <c r="C2299" s="2"/>
      <c r="D2299" s="2" t="s">
        <v>16</v>
      </c>
      <c r="E2299" s="4">
        <f>50.00*(1-Z1%)</f>
        <v>50</v>
      </c>
      <c r="F2299" s="2">
        <v>6</v>
      </c>
      <c r="G2299" s="2"/>
    </row>
    <row r="2300" spans="1:26" customHeight="1" ht="18" hidden="true" outlineLevel="3">
      <c r="A2300" s="2" t="s">
        <v>4290</v>
      </c>
      <c r="B2300" s="3" t="s">
        <v>4291</v>
      </c>
      <c r="C2300" s="2"/>
      <c r="D2300" s="2" t="s">
        <v>16</v>
      </c>
      <c r="E2300" s="4">
        <f>60.00*(1-Z1%)</f>
        <v>60</v>
      </c>
      <c r="F2300" s="2">
        <v>5</v>
      </c>
      <c r="G2300" s="2"/>
    </row>
    <row r="2301" spans="1:26" customHeight="1" ht="18" hidden="true" outlineLevel="3">
      <c r="A2301" s="2" t="s">
        <v>4292</v>
      </c>
      <c r="B2301" s="3" t="s">
        <v>4293</v>
      </c>
      <c r="C2301" s="2"/>
      <c r="D2301" s="2" t="s">
        <v>16</v>
      </c>
      <c r="E2301" s="4">
        <f>60.00*(1-Z1%)</f>
        <v>60</v>
      </c>
      <c r="F2301" s="2">
        <v>5</v>
      </c>
      <c r="G2301" s="2"/>
    </row>
    <row r="2302" spans="1:26" customHeight="1" ht="18" hidden="true" outlineLevel="3">
      <c r="A2302" s="2" t="s">
        <v>4294</v>
      </c>
      <c r="B2302" s="3" t="s">
        <v>4295</v>
      </c>
      <c r="C2302" s="2"/>
      <c r="D2302" s="2" t="s">
        <v>16</v>
      </c>
      <c r="E2302" s="4">
        <f>50.00*(1-Z1%)</f>
        <v>50</v>
      </c>
      <c r="F2302" s="2">
        <v>5</v>
      </c>
      <c r="G2302" s="2"/>
    </row>
    <row r="2303" spans="1:26" customHeight="1" ht="35" hidden="true" outlineLevel="3">
      <c r="A2303" s="5" t="s">
        <v>4296</v>
      </c>
      <c r="B2303" s="5"/>
      <c r="C2303" s="5"/>
      <c r="D2303" s="5"/>
      <c r="E2303" s="5"/>
      <c r="F2303" s="5"/>
      <c r="G2303" s="5"/>
    </row>
    <row r="2304" spans="1:26" customHeight="1" ht="18" hidden="true" outlineLevel="3">
      <c r="A2304" s="2" t="s">
        <v>4297</v>
      </c>
      <c r="B2304" s="3" t="s">
        <v>4298</v>
      </c>
      <c r="C2304" s="2"/>
      <c r="D2304" s="2" t="s">
        <v>16</v>
      </c>
      <c r="E2304" s="4">
        <f>80.00*(1-Z1%)</f>
        <v>80</v>
      </c>
      <c r="F2304" s="2">
        <v>2</v>
      </c>
      <c r="G2304" s="2"/>
    </row>
    <row r="2305" spans="1:26" customHeight="1" ht="18" hidden="true" outlineLevel="3">
      <c r="A2305" s="2" t="s">
        <v>4299</v>
      </c>
      <c r="B2305" s="3" t="s">
        <v>4300</v>
      </c>
      <c r="C2305" s="2"/>
      <c r="D2305" s="2" t="s">
        <v>16</v>
      </c>
      <c r="E2305" s="4">
        <f>100.00*(1-Z1%)</f>
        <v>100</v>
      </c>
      <c r="F2305" s="2">
        <v>3</v>
      </c>
      <c r="G2305" s="2"/>
    </row>
    <row r="2306" spans="1:26" customHeight="1" ht="18" hidden="true" outlineLevel="3">
      <c r="A2306" s="2" t="s">
        <v>4301</v>
      </c>
      <c r="B2306" s="3" t="s">
        <v>4302</v>
      </c>
      <c r="C2306" s="2"/>
      <c r="D2306" s="2" t="s">
        <v>16</v>
      </c>
      <c r="E2306" s="4">
        <f>90.00*(1-Z1%)</f>
        <v>90</v>
      </c>
      <c r="F2306" s="2">
        <v>3</v>
      </c>
      <c r="G2306" s="2"/>
    </row>
    <row r="2307" spans="1:26" customHeight="1" ht="18" hidden="true" outlineLevel="3">
      <c r="A2307" s="2" t="s">
        <v>4303</v>
      </c>
      <c r="B2307" s="3" t="s">
        <v>4304</v>
      </c>
      <c r="C2307" s="2"/>
      <c r="D2307" s="2" t="s">
        <v>16</v>
      </c>
      <c r="E2307" s="4">
        <f>50.00*(1-Z1%)</f>
        <v>50</v>
      </c>
      <c r="F2307" s="2">
        <v>3</v>
      </c>
      <c r="G2307" s="2"/>
    </row>
    <row r="2308" spans="1:26" customHeight="1" ht="18" hidden="true" outlineLevel="3">
      <c r="A2308" s="2" t="s">
        <v>4305</v>
      </c>
      <c r="B2308" s="3" t="s">
        <v>4306</v>
      </c>
      <c r="C2308" s="2"/>
      <c r="D2308" s="2" t="s">
        <v>16</v>
      </c>
      <c r="E2308" s="4">
        <f>150.00*(1-Z1%)</f>
        <v>150</v>
      </c>
      <c r="F2308" s="2">
        <v>4</v>
      </c>
      <c r="G2308" s="2"/>
    </row>
    <row r="2309" spans="1:26" customHeight="1" ht="18" hidden="true" outlineLevel="3">
      <c r="A2309" s="2" t="s">
        <v>4307</v>
      </c>
      <c r="B2309" s="3" t="s">
        <v>4308</v>
      </c>
      <c r="C2309" s="2"/>
      <c r="D2309" s="2" t="s">
        <v>16</v>
      </c>
      <c r="E2309" s="4">
        <f>190.00*(1-Z1%)</f>
        <v>190</v>
      </c>
      <c r="F2309" s="2">
        <v>2</v>
      </c>
      <c r="G2309" s="2"/>
    </row>
    <row r="2310" spans="1:26" customHeight="1" ht="18" hidden="true" outlineLevel="3">
      <c r="A2310" s="2" t="s">
        <v>4309</v>
      </c>
      <c r="B2310" s="3" t="s">
        <v>4310</v>
      </c>
      <c r="C2310" s="2"/>
      <c r="D2310" s="2" t="s">
        <v>16</v>
      </c>
      <c r="E2310" s="4">
        <f>150.00*(1-Z1%)</f>
        <v>150</v>
      </c>
      <c r="F2310" s="2">
        <v>2</v>
      </c>
      <c r="G2310" s="2"/>
    </row>
    <row r="2311" spans="1:26" customHeight="1" ht="18" hidden="true" outlineLevel="3">
      <c r="A2311" s="2" t="s">
        <v>4311</v>
      </c>
      <c r="B2311" s="3" t="s">
        <v>4312</v>
      </c>
      <c r="C2311" s="2"/>
      <c r="D2311" s="2" t="s">
        <v>16</v>
      </c>
      <c r="E2311" s="4">
        <f>150.00*(1-Z1%)</f>
        <v>150</v>
      </c>
      <c r="F2311" s="2">
        <v>1</v>
      </c>
      <c r="G2311" s="2"/>
    </row>
    <row r="2312" spans="1:26" customHeight="1" ht="18" hidden="true" outlineLevel="3">
      <c r="A2312" s="2" t="s">
        <v>4313</v>
      </c>
      <c r="B2312" s="3" t="s">
        <v>4314</v>
      </c>
      <c r="C2312" s="2"/>
      <c r="D2312" s="2" t="s">
        <v>16</v>
      </c>
      <c r="E2312" s="4">
        <f>150.00*(1-Z1%)</f>
        <v>150</v>
      </c>
      <c r="F2312" s="2">
        <v>10</v>
      </c>
      <c r="G2312" s="2"/>
    </row>
    <row r="2313" spans="1:26" customHeight="1" ht="18" hidden="true" outlineLevel="3">
      <c r="A2313" s="2" t="s">
        <v>4315</v>
      </c>
      <c r="B2313" s="3" t="s">
        <v>4316</v>
      </c>
      <c r="C2313" s="2"/>
      <c r="D2313" s="2" t="s">
        <v>16</v>
      </c>
      <c r="E2313" s="4">
        <f>190.00*(1-Z1%)</f>
        <v>190</v>
      </c>
      <c r="F2313" s="2">
        <v>2</v>
      </c>
      <c r="G2313" s="2"/>
    </row>
    <row r="2314" spans="1:26" customHeight="1" ht="18" hidden="true" outlineLevel="3">
      <c r="A2314" s="2" t="s">
        <v>4317</v>
      </c>
      <c r="B2314" s="3" t="s">
        <v>4318</v>
      </c>
      <c r="C2314" s="2"/>
      <c r="D2314" s="2" t="s">
        <v>16</v>
      </c>
      <c r="E2314" s="4">
        <f>150.00*(1-Z1%)</f>
        <v>150</v>
      </c>
      <c r="F2314" s="2">
        <v>10</v>
      </c>
      <c r="G2314" s="2"/>
    </row>
    <row r="2315" spans="1:26" customHeight="1" ht="18" hidden="true" outlineLevel="3">
      <c r="A2315" s="2" t="s">
        <v>4319</v>
      </c>
      <c r="B2315" s="3" t="s">
        <v>4320</v>
      </c>
      <c r="C2315" s="2"/>
      <c r="D2315" s="2" t="s">
        <v>16</v>
      </c>
      <c r="E2315" s="4">
        <f>150.00*(1-Z1%)</f>
        <v>150</v>
      </c>
      <c r="F2315" s="2">
        <v>3</v>
      </c>
      <c r="G2315" s="2"/>
    </row>
    <row r="2316" spans="1:26" customHeight="1" ht="18" hidden="true" outlineLevel="3">
      <c r="A2316" s="2" t="s">
        <v>4321</v>
      </c>
      <c r="B2316" s="3" t="s">
        <v>4322</v>
      </c>
      <c r="C2316" s="2"/>
      <c r="D2316" s="2" t="s">
        <v>16</v>
      </c>
      <c r="E2316" s="4">
        <f>250.00*(1-Z1%)</f>
        <v>250</v>
      </c>
      <c r="F2316" s="2">
        <v>2</v>
      </c>
      <c r="G2316" s="2"/>
    </row>
    <row r="2317" spans="1:26" customHeight="1" ht="18" hidden="true" outlineLevel="3">
      <c r="A2317" s="2" t="s">
        <v>4323</v>
      </c>
      <c r="B2317" s="3" t="s">
        <v>4324</v>
      </c>
      <c r="C2317" s="2"/>
      <c r="D2317" s="2" t="s">
        <v>16</v>
      </c>
      <c r="E2317" s="4">
        <f>130.00*(1-Z1%)</f>
        <v>130</v>
      </c>
      <c r="F2317" s="2">
        <v>3</v>
      </c>
      <c r="G2317" s="2"/>
    </row>
    <row r="2318" spans="1:26" customHeight="1" ht="18" hidden="true" outlineLevel="3">
      <c r="A2318" s="2" t="s">
        <v>4325</v>
      </c>
      <c r="B2318" s="3" t="s">
        <v>4326</v>
      </c>
      <c r="C2318" s="2"/>
      <c r="D2318" s="2" t="s">
        <v>16</v>
      </c>
      <c r="E2318" s="4">
        <f>190.00*(1-Z1%)</f>
        <v>190</v>
      </c>
      <c r="F2318" s="2">
        <v>3</v>
      </c>
      <c r="G2318" s="2"/>
    </row>
    <row r="2319" spans="1:26" customHeight="1" ht="18" hidden="true" outlineLevel="3">
      <c r="A2319" s="2" t="s">
        <v>4327</v>
      </c>
      <c r="B2319" s="3" t="s">
        <v>4328</v>
      </c>
      <c r="C2319" s="2"/>
      <c r="D2319" s="2" t="s">
        <v>16</v>
      </c>
      <c r="E2319" s="4">
        <f>95.00*(1-Z1%)</f>
        <v>95</v>
      </c>
      <c r="F2319" s="2">
        <v>2</v>
      </c>
      <c r="G2319" s="2"/>
    </row>
    <row r="2320" spans="1:26" customHeight="1" ht="18" hidden="true" outlineLevel="3">
      <c r="A2320" s="2" t="s">
        <v>4329</v>
      </c>
      <c r="B2320" s="3" t="s">
        <v>4330</v>
      </c>
      <c r="C2320" s="2"/>
      <c r="D2320" s="2" t="s">
        <v>16</v>
      </c>
      <c r="E2320" s="4">
        <f>200.00*(1-Z1%)</f>
        <v>200</v>
      </c>
      <c r="F2320" s="2">
        <v>2</v>
      </c>
      <c r="G2320" s="2"/>
    </row>
    <row r="2321" spans="1:26" customHeight="1" ht="18" hidden="true" outlineLevel="3">
      <c r="A2321" s="2" t="s">
        <v>4331</v>
      </c>
      <c r="B2321" s="3" t="s">
        <v>4332</v>
      </c>
      <c r="C2321" s="2"/>
      <c r="D2321" s="2" t="s">
        <v>16</v>
      </c>
      <c r="E2321" s="4">
        <f>290.00*(1-Z1%)</f>
        <v>290</v>
      </c>
      <c r="F2321" s="2">
        <v>2</v>
      </c>
      <c r="G2321" s="2"/>
    </row>
    <row r="2322" spans="1:26" customHeight="1" ht="18" hidden="true" outlineLevel="3">
      <c r="A2322" s="2" t="s">
        <v>4333</v>
      </c>
      <c r="B2322" s="3" t="s">
        <v>4334</v>
      </c>
      <c r="C2322" s="2"/>
      <c r="D2322" s="2" t="s">
        <v>16</v>
      </c>
      <c r="E2322" s="4">
        <f>100.00*(1-Z1%)</f>
        <v>100</v>
      </c>
      <c r="F2322" s="2">
        <v>2</v>
      </c>
      <c r="G2322" s="2"/>
    </row>
    <row r="2323" spans="1:26" customHeight="1" ht="18" hidden="true" outlineLevel="3">
      <c r="A2323" s="2" t="s">
        <v>4335</v>
      </c>
      <c r="B2323" s="3" t="s">
        <v>4336</v>
      </c>
      <c r="C2323" s="2"/>
      <c r="D2323" s="2" t="s">
        <v>16</v>
      </c>
      <c r="E2323" s="4">
        <f>100.00*(1-Z1%)</f>
        <v>100</v>
      </c>
      <c r="F2323" s="2">
        <v>5</v>
      </c>
      <c r="G2323" s="2"/>
    </row>
    <row r="2324" spans="1:26" customHeight="1" ht="18" hidden="true" outlineLevel="3">
      <c r="A2324" s="2" t="s">
        <v>4337</v>
      </c>
      <c r="B2324" s="3" t="s">
        <v>4338</v>
      </c>
      <c r="C2324" s="2"/>
      <c r="D2324" s="2" t="s">
        <v>16</v>
      </c>
      <c r="E2324" s="4">
        <f>100.00*(1-Z1%)</f>
        <v>100</v>
      </c>
      <c r="F2324" s="2">
        <v>3</v>
      </c>
      <c r="G2324" s="2"/>
    </row>
    <row r="2325" spans="1:26" customHeight="1" ht="18" hidden="true" outlineLevel="3">
      <c r="A2325" s="2" t="s">
        <v>4339</v>
      </c>
      <c r="B2325" s="3" t="s">
        <v>4340</v>
      </c>
      <c r="C2325" s="2"/>
      <c r="D2325" s="2" t="s">
        <v>16</v>
      </c>
      <c r="E2325" s="4">
        <f>100.00*(1-Z1%)</f>
        <v>100</v>
      </c>
      <c r="F2325" s="2">
        <v>3</v>
      </c>
      <c r="G2325" s="2"/>
    </row>
    <row r="2326" spans="1:26" customHeight="1" ht="18" hidden="true" outlineLevel="3">
      <c r="A2326" s="2" t="s">
        <v>4341</v>
      </c>
      <c r="B2326" s="3" t="s">
        <v>4342</v>
      </c>
      <c r="C2326" s="2"/>
      <c r="D2326" s="2" t="s">
        <v>16</v>
      </c>
      <c r="E2326" s="4">
        <f>100.00*(1-Z1%)</f>
        <v>100</v>
      </c>
      <c r="F2326" s="2">
        <v>1</v>
      </c>
      <c r="G2326" s="2"/>
    </row>
    <row r="2327" spans="1:26" customHeight="1" ht="18" hidden="true" outlineLevel="3">
      <c r="A2327" s="2" t="s">
        <v>4343</v>
      </c>
      <c r="B2327" s="3" t="s">
        <v>4344</v>
      </c>
      <c r="C2327" s="2"/>
      <c r="D2327" s="2" t="s">
        <v>16</v>
      </c>
      <c r="E2327" s="4">
        <f>100.00*(1-Z1%)</f>
        <v>100</v>
      </c>
      <c r="F2327" s="2">
        <v>5</v>
      </c>
      <c r="G2327" s="2"/>
    </row>
    <row r="2328" spans="1:26" customHeight="1" ht="18" hidden="true" outlineLevel="3">
      <c r="A2328" s="2" t="s">
        <v>4345</v>
      </c>
      <c r="B2328" s="3" t="s">
        <v>4346</v>
      </c>
      <c r="C2328" s="2"/>
      <c r="D2328" s="2" t="s">
        <v>16</v>
      </c>
      <c r="E2328" s="4">
        <f>70.00*(1-Z1%)</f>
        <v>70</v>
      </c>
      <c r="F2328" s="2">
        <v>5</v>
      </c>
      <c r="G2328" s="2"/>
    </row>
    <row r="2329" spans="1:26" customHeight="1" ht="18" hidden="true" outlineLevel="3">
      <c r="A2329" s="2" t="s">
        <v>4347</v>
      </c>
      <c r="B2329" s="3" t="s">
        <v>4348</v>
      </c>
      <c r="C2329" s="2"/>
      <c r="D2329" s="2" t="s">
        <v>16</v>
      </c>
      <c r="E2329" s="4">
        <f>70.00*(1-Z1%)</f>
        <v>70</v>
      </c>
      <c r="F2329" s="2">
        <v>4</v>
      </c>
      <c r="G2329" s="2"/>
    </row>
    <row r="2330" spans="1:26" customHeight="1" ht="18" hidden="true" outlineLevel="3">
      <c r="A2330" s="2" t="s">
        <v>4349</v>
      </c>
      <c r="B2330" s="3" t="s">
        <v>4350</v>
      </c>
      <c r="C2330" s="2"/>
      <c r="D2330" s="2" t="s">
        <v>16</v>
      </c>
      <c r="E2330" s="4">
        <f>50.00*(1-Z1%)</f>
        <v>50</v>
      </c>
      <c r="F2330" s="2">
        <v>6</v>
      </c>
      <c r="G2330" s="2"/>
    </row>
    <row r="2331" spans="1:26" customHeight="1" ht="18" hidden="true" outlineLevel="3">
      <c r="A2331" s="2" t="s">
        <v>4351</v>
      </c>
      <c r="B2331" s="3" t="s">
        <v>4352</v>
      </c>
      <c r="C2331" s="2"/>
      <c r="D2331" s="2" t="s">
        <v>16</v>
      </c>
      <c r="E2331" s="4">
        <f>70.00*(1-Z1%)</f>
        <v>70</v>
      </c>
      <c r="F2331" s="2">
        <v>3</v>
      </c>
      <c r="G2331" s="2"/>
    </row>
    <row r="2332" spans="1:26" customHeight="1" ht="18" hidden="true" outlineLevel="3">
      <c r="A2332" s="2" t="s">
        <v>4353</v>
      </c>
      <c r="B2332" s="3" t="s">
        <v>4354</v>
      </c>
      <c r="C2332" s="2"/>
      <c r="D2332" s="2" t="s">
        <v>16</v>
      </c>
      <c r="E2332" s="4">
        <f>180.00*(1-Z1%)</f>
        <v>180</v>
      </c>
      <c r="F2332" s="2">
        <v>2</v>
      </c>
      <c r="G2332" s="2"/>
    </row>
    <row r="2333" spans="1:26" customHeight="1" ht="18" hidden="true" outlineLevel="3">
      <c r="A2333" s="2" t="s">
        <v>4355</v>
      </c>
      <c r="B2333" s="3" t="s">
        <v>4356</v>
      </c>
      <c r="C2333" s="2"/>
      <c r="D2333" s="2" t="s">
        <v>16</v>
      </c>
      <c r="E2333" s="4">
        <f>180.00*(1-Z1%)</f>
        <v>180</v>
      </c>
      <c r="F2333" s="2">
        <v>2</v>
      </c>
      <c r="G2333" s="2"/>
    </row>
    <row r="2334" spans="1:26" customHeight="1" ht="18" hidden="true" outlineLevel="3">
      <c r="A2334" s="2" t="s">
        <v>4357</v>
      </c>
      <c r="B2334" s="3" t="s">
        <v>4358</v>
      </c>
      <c r="C2334" s="2"/>
      <c r="D2334" s="2" t="s">
        <v>16</v>
      </c>
      <c r="E2334" s="4">
        <f>180.00*(1-Z1%)</f>
        <v>180</v>
      </c>
      <c r="F2334" s="2">
        <v>2</v>
      </c>
      <c r="G2334" s="2"/>
    </row>
    <row r="2335" spans="1:26" customHeight="1" ht="18" hidden="true" outlineLevel="3">
      <c r="A2335" s="2" t="s">
        <v>4359</v>
      </c>
      <c r="B2335" s="3" t="s">
        <v>4360</v>
      </c>
      <c r="C2335" s="2"/>
      <c r="D2335" s="2" t="s">
        <v>16</v>
      </c>
      <c r="E2335" s="4">
        <f>250.00*(1-Z1%)</f>
        <v>250</v>
      </c>
      <c r="F2335" s="2">
        <v>2</v>
      </c>
      <c r="G2335" s="2"/>
    </row>
    <row r="2336" spans="1:26" customHeight="1" ht="18" hidden="true" outlineLevel="3">
      <c r="A2336" s="2" t="s">
        <v>4361</v>
      </c>
      <c r="B2336" s="3" t="s">
        <v>4362</v>
      </c>
      <c r="C2336" s="2"/>
      <c r="D2336" s="2" t="s">
        <v>16</v>
      </c>
      <c r="E2336" s="4">
        <f>200.00*(1-Z1%)</f>
        <v>200</v>
      </c>
      <c r="F2336" s="2">
        <v>3</v>
      </c>
      <c r="G2336" s="2"/>
    </row>
    <row r="2337" spans="1:26" customHeight="1" ht="18" hidden="true" outlineLevel="3">
      <c r="A2337" s="2" t="s">
        <v>4363</v>
      </c>
      <c r="B2337" s="3" t="s">
        <v>4364</v>
      </c>
      <c r="C2337" s="2"/>
      <c r="D2337" s="2" t="s">
        <v>16</v>
      </c>
      <c r="E2337" s="4">
        <f>100.00*(1-Z1%)</f>
        <v>100</v>
      </c>
      <c r="F2337" s="2">
        <v>3</v>
      </c>
      <c r="G2337" s="2"/>
    </row>
    <row r="2338" spans="1:26" customHeight="1" ht="18" hidden="true" outlineLevel="3">
      <c r="A2338" s="2" t="s">
        <v>4365</v>
      </c>
      <c r="B2338" s="3" t="s">
        <v>4366</v>
      </c>
      <c r="C2338" s="2"/>
      <c r="D2338" s="2" t="s">
        <v>16</v>
      </c>
      <c r="E2338" s="4">
        <f>50.00*(1-Z1%)</f>
        <v>50</v>
      </c>
      <c r="F2338" s="2">
        <v>2</v>
      </c>
      <c r="G2338" s="2"/>
    </row>
    <row r="2339" spans="1:26" customHeight="1" ht="18" hidden="true" outlineLevel="3">
      <c r="A2339" s="2" t="s">
        <v>4367</v>
      </c>
      <c r="B2339" s="3" t="s">
        <v>4368</v>
      </c>
      <c r="C2339" s="2"/>
      <c r="D2339" s="2" t="s">
        <v>16</v>
      </c>
      <c r="E2339" s="4">
        <f>50.00*(1-Z1%)</f>
        <v>50</v>
      </c>
      <c r="F2339" s="2">
        <v>5</v>
      </c>
      <c r="G2339" s="2"/>
    </row>
    <row r="2340" spans="1:26" customHeight="1" ht="18" hidden="true" outlineLevel="3">
      <c r="A2340" s="2" t="s">
        <v>4369</v>
      </c>
      <c r="B2340" s="3" t="s">
        <v>4370</v>
      </c>
      <c r="C2340" s="2"/>
      <c r="D2340" s="2" t="s">
        <v>16</v>
      </c>
      <c r="E2340" s="4">
        <f>50.00*(1-Z1%)</f>
        <v>50</v>
      </c>
      <c r="F2340" s="2">
        <v>4</v>
      </c>
      <c r="G2340" s="2"/>
    </row>
    <row r="2341" spans="1:26" customHeight="1" ht="18" hidden="true" outlineLevel="3">
      <c r="A2341" s="2" t="s">
        <v>4371</v>
      </c>
      <c r="B2341" s="3" t="s">
        <v>4372</v>
      </c>
      <c r="C2341" s="2"/>
      <c r="D2341" s="2" t="s">
        <v>16</v>
      </c>
      <c r="E2341" s="4">
        <f>50.00*(1-Z1%)</f>
        <v>50</v>
      </c>
      <c r="F2341" s="2">
        <v>10</v>
      </c>
      <c r="G2341" s="2"/>
    </row>
    <row r="2342" spans="1:26" customHeight="1" ht="18" hidden="true" outlineLevel="3">
      <c r="A2342" s="2" t="s">
        <v>4373</v>
      </c>
      <c r="B2342" s="3" t="s">
        <v>4374</v>
      </c>
      <c r="C2342" s="2"/>
      <c r="D2342" s="2" t="s">
        <v>16</v>
      </c>
      <c r="E2342" s="4">
        <f>50.00*(1-Z1%)</f>
        <v>50</v>
      </c>
      <c r="F2342" s="2">
        <v>3</v>
      </c>
      <c r="G2342" s="2"/>
    </row>
    <row r="2343" spans="1:26" customHeight="1" ht="18" hidden="true" outlineLevel="3">
      <c r="A2343" s="2" t="s">
        <v>4375</v>
      </c>
      <c r="B2343" s="3" t="s">
        <v>4376</v>
      </c>
      <c r="C2343" s="2"/>
      <c r="D2343" s="2" t="s">
        <v>16</v>
      </c>
      <c r="E2343" s="4">
        <f>60.00*(1-Z1%)</f>
        <v>60</v>
      </c>
      <c r="F2343" s="2">
        <v>5</v>
      </c>
      <c r="G2343" s="2"/>
    </row>
    <row r="2344" spans="1:26" customHeight="1" ht="18" hidden="true" outlineLevel="3">
      <c r="A2344" s="2" t="s">
        <v>4377</v>
      </c>
      <c r="B2344" s="3" t="s">
        <v>4378</v>
      </c>
      <c r="C2344" s="2"/>
      <c r="D2344" s="2" t="s">
        <v>16</v>
      </c>
      <c r="E2344" s="4">
        <f>130.00*(1-Z1%)</f>
        <v>130</v>
      </c>
      <c r="F2344" s="2">
        <v>9</v>
      </c>
      <c r="G2344" s="2"/>
    </row>
    <row r="2345" spans="1:26" customHeight="1" ht="18" hidden="true" outlineLevel="3">
      <c r="A2345" s="2" t="s">
        <v>4379</v>
      </c>
      <c r="B2345" s="3" t="s">
        <v>4380</v>
      </c>
      <c r="C2345" s="2"/>
      <c r="D2345" s="2" t="s">
        <v>16</v>
      </c>
      <c r="E2345" s="4">
        <f>30.00*(1-Z1%)</f>
        <v>30</v>
      </c>
      <c r="F2345" s="2">
        <v>3</v>
      </c>
      <c r="G2345" s="2"/>
    </row>
    <row r="2346" spans="1:26" customHeight="1" ht="35" hidden="true" outlineLevel="3">
      <c r="A2346" s="5" t="s">
        <v>4381</v>
      </c>
      <c r="B2346" s="5"/>
      <c r="C2346" s="5"/>
      <c r="D2346" s="5"/>
      <c r="E2346" s="5"/>
      <c r="F2346" s="5"/>
      <c r="G2346" s="5"/>
    </row>
    <row r="2347" spans="1:26" customHeight="1" ht="35" hidden="true" outlineLevel="4">
      <c r="A2347" s="5" t="s">
        <v>4382</v>
      </c>
      <c r="B2347" s="5"/>
      <c r="C2347" s="5"/>
      <c r="D2347" s="5"/>
      <c r="E2347" s="5"/>
      <c r="F2347" s="5"/>
      <c r="G2347" s="5"/>
    </row>
    <row r="2348" spans="1:26" customHeight="1" ht="36" hidden="true" outlineLevel="4">
      <c r="A2348" s="2" t="s">
        <v>4383</v>
      </c>
      <c r="B2348" s="3" t="s">
        <v>4384</v>
      </c>
      <c r="C2348" s="2"/>
      <c r="D2348" s="2" t="s">
        <v>16</v>
      </c>
      <c r="E2348" s="4">
        <f>30.00*(1-Z1%)</f>
        <v>30</v>
      </c>
      <c r="F2348" s="2">
        <v>6</v>
      </c>
      <c r="G2348" s="2"/>
    </row>
    <row r="2349" spans="1:26" customHeight="1" ht="36" hidden="true" outlineLevel="4">
      <c r="A2349" s="2" t="s">
        <v>4385</v>
      </c>
      <c r="B2349" s="3" t="s">
        <v>4386</v>
      </c>
      <c r="C2349" s="2"/>
      <c r="D2349" s="2" t="s">
        <v>16</v>
      </c>
      <c r="E2349" s="4">
        <f>30.00*(1-Z1%)</f>
        <v>30</v>
      </c>
      <c r="F2349" s="2">
        <v>5</v>
      </c>
      <c r="G2349" s="2"/>
    </row>
    <row r="2350" spans="1:26" customHeight="1" ht="18" hidden="true" outlineLevel="4">
      <c r="A2350" s="2" t="s">
        <v>4387</v>
      </c>
      <c r="B2350" s="3" t="s">
        <v>4388</v>
      </c>
      <c r="C2350" s="2"/>
      <c r="D2350" s="2" t="s">
        <v>16</v>
      </c>
      <c r="E2350" s="4">
        <f>30.00*(1-Z1%)</f>
        <v>30</v>
      </c>
      <c r="F2350" s="2">
        <v>15</v>
      </c>
      <c r="G2350" s="2"/>
    </row>
    <row r="2351" spans="1:26" customHeight="1" ht="36" hidden="true" outlineLevel="4">
      <c r="A2351" s="2" t="s">
        <v>4389</v>
      </c>
      <c r="B2351" s="3" t="s">
        <v>4390</v>
      </c>
      <c r="C2351" s="2"/>
      <c r="D2351" s="2" t="s">
        <v>16</v>
      </c>
      <c r="E2351" s="4">
        <f>30.00*(1-Z1%)</f>
        <v>30</v>
      </c>
      <c r="F2351" s="2">
        <v>15</v>
      </c>
      <c r="G2351" s="2"/>
    </row>
    <row r="2352" spans="1:26" customHeight="1" ht="36" hidden="true" outlineLevel="4">
      <c r="A2352" s="2" t="s">
        <v>4391</v>
      </c>
      <c r="B2352" s="3" t="s">
        <v>4392</v>
      </c>
      <c r="C2352" s="2"/>
      <c r="D2352" s="2" t="s">
        <v>16</v>
      </c>
      <c r="E2352" s="4">
        <f>30.00*(1-Z1%)</f>
        <v>30</v>
      </c>
      <c r="F2352" s="2">
        <v>4</v>
      </c>
      <c r="G2352" s="2"/>
    </row>
    <row r="2353" spans="1:26" customHeight="1" ht="18" hidden="true" outlineLevel="4">
      <c r="A2353" s="2" t="s">
        <v>4393</v>
      </c>
      <c r="B2353" s="3" t="s">
        <v>4394</v>
      </c>
      <c r="C2353" s="2"/>
      <c r="D2353" s="2" t="s">
        <v>16</v>
      </c>
      <c r="E2353" s="4">
        <f>30.00*(1-Z1%)</f>
        <v>30</v>
      </c>
      <c r="F2353" s="2">
        <v>4</v>
      </c>
      <c r="G2353" s="2"/>
    </row>
    <row r="2354" spans="1:26" customHeight="1" ht="36" hidden="true" outlineLevel="4">
      <c r="A2354" s="2" t="s">
        <v>4395</v>
      </c>
      <c r="B2354" s="3" t="s">
        <v>4396</v>
      </c>
      <c r="C2354" s="2"/>
      <c r="D2354" s="2" t="s">
        <v>16</v>
      </c>
      <c r="E2354" s="4">
        <f>30.00*(1-Z1%)</f>
        <v>30</v>
      </c>
      <c r="F2354" s="2">
        <v>8</v>
      </c>
      <c r="G2354" s="2"/>
    </row>
    <row r="2355" spans="1:26" customHeight="1" ht="36" hidden="true" outlineLevel="4">
      <c r="A2355" s="2" t="s">
        <v>4397</v>
      </c>
      <c r="B2355" s="3" t="s">
        <v>4398</v>
      </c>
      <c r="C2355" s="2"/>
      <c r="D2355" s="2" t="s">
        <v>16</v>
      </c>
      <c r="E2355" s="4">
        <f>30.00*(1-Z1%)</f>
        <v>30</v>
      </c>
      <c r="F2355" s="2">
        <v>6</v>
      </c>
      <c r="G2355" s="2"/>
    </row>
    <row r="2356" spans="1:26" customHeight="1" ht="18" hidden="true" outlineLevel="4">
      <c r="A2356" s="2" t="s">
        <v>4399</v>
      </c>
      <c r="B2356" s="3" t="s">
        <v>4400</v>
      </c>
      <c r="C2356" s="2"/>
      <c r="D2356" s="2" t="s">
        <v>16</v>
      </c>
      <c r="E2356" s="4">
        <f>30.00*(1-Z1%)</f>
        <v>30</v>
      </c>
      <c r="F2356" s="2">
        <v>2</v>
      </c>
      <c r="G2356" s="2"/>
    </row>
    <row r="2357" spans="1:26" customHeight="1" ht="36" hidden="true" outlineLevel="4">
      <c r="A2357" s="2" t="s">
        <v>4401</v>
      </c>
      <c r="B2357" s="3" t="s">
        <v>4402</v>
      </c>
      <c r="C2357" s="2"/>
      <c r="D2357" s="2" t="s">
        <v>16</v>
      </c>
      <c r="E2357" s="4">
        <f>30.00*(1-Z1%)</f>
        <v>30</v>
      </c>
      <c r="F2357" s="2">
        <v>14</v>
      </c>
      <c r="G2357" s="2"/>
    </row>
    <row r="2358" spans="1:26" customHeight="1" ht="18" hidden="true" outlineLevel="4">
      <c r="A2358" s="2" t="s">
        <v>4403</v>
      </c>
      <c r="B2358" s="3" t="s">
        <v>4404</v>
      </c>
      <c r="C2358" s="2"/>
      <c r="D2358" s="2" t="s">
        <v>16</v>
      </c>
      <c r="E2358" s="4">
        <f>30.00*(1-Z1%)</f>
        <v>30</v>
      </c>
      <c r="F2358" s="2">
        <v>18</v>
      </c>
      <c r="G2358" s="2"/>
    </row>
    <row r="2359" spans="1:26" customHeight="1" ht="18" hidden="true" outlineLevel="4">
      <c r="A2359" s="2" t="s">
        <v>4405</v>
      </c>
      <c r="B2359" s="3" t="s">
        <v>4406</v>
      </c>
      <c r="C2359" s="2"/>
      <c r="D2359" s="2" t="s">
        <v>16</v>
      </c>
      <c r="E2359" s="4">
        <f>30.00*(1-Z1%)</f>
        <v>30</v>
      </c>
      <c r="F2359" s="2">
        <v>3</v>
      </c>
      <c r="G2359" s="2"/>
    </row>
    <row r="2360" spans="1:26" customHeight="1" ht="36" hidden="true" outlineLevel="4">
      <c r="A2360" s="2" t="s">
        <v>4407</v>
      </c>
      <c r="B2360" s="3" t="s">
        <v>4408</v>
      </c>
      <c r="C2360" s="2"/>
      <c r="D2360" s="2" t="s">
        <v>16</v>
      </c>
      <c r="E2360" s="4">
        <f>30.00*(1-Z1%)</f>
        <v>30</v>
      </c>
      <c r="F2360" s="2">
        <v>13</v>
      </c>
      <c r="G2360" s="2"/>
    </row>
    <row r="2361" spans="1:26" customHeight="1" ht="18" hidden="true" outlineLevel="4">
      <c r="A2361" s="2" t="s">
        <v>4409</v>
      </c>
      <c r="B2361" s="3" t="s">
        <v>4410</v>
      </c>
      <c r="C2361" s="2"/>
      <c r="D2361" s="2" t="s">
        <v>16</v>
      </c>
      <c r="E2361" s="4">
        <f>30.00*(1-Z1%)</f>
        <v>30</v>
      </c>
      <c r="F2361" s="2">
        <v>42</v>
      </c>
      <c r="G2361" s="2"/>
    </row>
    <row r="2362" spans="1:26" customHeight="1" ht="36" hidden="true" outlineLevel="4">
      <c r="A2362" s="2" t="s">
        <v>4411</v>
      </c>
      <c r="B2362" s="3" t="s">
        <v>4412</v>
      </c>
      <c r="C2362" s="2"/>
      <c r="D2362" s="2" t="s">
        <v>16</v>
      </c>
      <c r="E2362" s="4">
        <f>30.00*(1-Z1%)</f>
        <v>30</v>
      </c>
      <c r="F2362" s="2">
        <v>27</v>
      </c>
      <c r="G2362" s="2"/>
    </row>
    <row r="2363" spans="1:26" customHeight="1" ht="18" hidden="true" outlineLevel="4">
      <c r="A2363" s="2" t="s">
        <v>4413</v>
      </c>
      <c r="B2363" s="3" t="s">
        <v>4414</v>
      </c>
      <c r="C2363" s="2"/>
      <c r="D2363" s="2" t="s">
        <v>16</v>
      </c>
      <c r="E2363" s="4">
        <f>90.00*(1-Z1%)</f>
        <v>90</v>
      </c>
      <c r="F2363" s="2">
        <v>18</v>
      </c>
      <c r="G2363" s="2"/>
    </row>
    <row r="2364" spans="1:26" customHeight="1" ht="18" hidden="true" outlineLevel="4">
      <c r="A2364" s="2" t="s">
        <v>4415</v>
      </c>
      <c r="B2364" s="3" t="s">
        <v>4416</v>
      </c>
      <c r="C2364" s="2"/>
      <c r="D2364" s="2" t="s">
        <v>16</v>
      </c>
      <c r="E2364" s="4">
        <f>30.00*(1-Z1%)</f>
        <v>30</v>
      </c>
      <c r="F2364" s="2">
        <v>6</v>
      </c>
      <c r="G2364" s="2"/>
    </row>
    <row r="2365" spans="1:26" customHeight="1" ht="18" hidden="true" outlineLevel="4">
      <c r="A2365" s="2" t="s">
        <v>4417</v>
      </c>
      <c r="B2365" s="3" t="s">
        <v>4418</v>
      </c>
      <c r="C2365" s="2"/>
      <c r="D2365" s="2" t="s">
        <v>16</v>
      </c>
      <c r="E2365" s="4">
        <f>30.00*(1-Z1%)</f>
        <v>30</v>
      </c>
      <c r="F2365" s="2">
        <v>7</v>
      </c>
      <c r="G2365" s="2"/>
    </row>
    <row r="2366" spans="1:26" customHeight="1" ht="18" hidden="true" outlineLevel="4">
      <c r="A2366" s="2" t="s">
        <v>4419</v>
      </c>
      <c r="B2366" s="3" t="s">
        <v>4420</v>
      </c>
      <c r="C2366" s="2"/>
      <c r="D2366" s="2" t="s">
        <v>16</v>
      </c>
      <c r="E2366" s="4">
        <f>30.00*(1-Z1%)</f>
        <v>30</v>
      </c>
      <c r="F2366" s="2">
        <v>12</v>
      </c>
      <c r="G2366" s="2"/>
    </row>
    <row r="2367" spans="1:26" customHeight="1" ht="18" hidden="true" outlineLevel="4">
      <c r="A2367" s="2" t="s">
        <v>4421</v>
      </c>
      <c r="B2367" s="3" t="s">
        <v>4422</v>
      </c>
      <c r="C2367" s="2"/>
      <c r="D2367" s="2" t="s">
        <v>16</v>
      </c>
      <c r="E2367" s="4">
        <f>30.00*(1-Z1%)</f>
        <v>30</v>
      </c>
      <c r="F2367" s="2">
        <v>10</v>
      </c>
      <c r="G2367" s="2"/>
    </row>
    <row r="2368" spans="1:26" customHeight="1" ht="18" hidden="true" outlineLevel="4">
      <c r="A2368" s="2" t="s">
        <v>4423</v>
      </c>
      <c r="B2368" s="3" t="s">
        <v>4424</v>
      </c>
      <c r="C2368" s="2"/>
      <c r="D2368" s="2" t="s">
        <v>16</v>
      </c>
      <c r="E2368" s="4">
        <f>30.00*(1-Z1%)</f>
        <v>30</v>
      </c>
      <c r="F2368" s="2">
        <v>7</v>
      </c>
      <c r="G2368" s="2"/>
    </row>
    <row r="2369" spans="1:26" customHeight="1" ht="18" hidden="true" outlineLevel="4">
      <c r="A2369" s="2" t="s">
        <v>4425</v>
      </c>
      <c r="B2369" s="3" t="s">
        <v>4426</v>
      </c>
      <c r="C2369" s="2"/>
      <c r="D2369" s="2" t="s">
        <v>16</v>
      </c>
      <c r="E2369" s="4">
        <f>30.00*(1-Z1%)</f>
        <v>30</v>
      </c>
      <c r="F2369" s="2">
        <v>7</v>
      </c>
      <c r="G2369" s="2"/>
    </row>
    <row r="2370" spans="1:26" customHeight="1" ht="18" hidden="true" outlineLevel="4">
      <c r="A2370" s="2" t="s">
        <v>4427</v>
      </c>
      <c r="B2370" s="3" t="s">
        <v>4428</v>
      </c>
      <c r="C2370" s="2"/>
      <c r="D2370" s="2" t="s">
        <v>16</v>
      </c>
      <c r="E2370" s="4">
        <f>30.00*(1-Z1%)</f>
        <v>30</v>
      </c>
      <c r="F2370" s="2">
        <v>6</v>
      </c>
      <c r="G2370" s="2"/>
    </row>
    <row r="2371" spans="1:26" customHeight="1" ht="18" hidden="true" outlineLevel="4">
      <c r="A2371" s="2" t="s">
        <v>4429</v>
      </c>
      <c r="B2371" s="3" t="s">
        <v>4430</v>
      </c>
      <c r="C2371" s="2"/>
      <c r="D2371" s="2" t="s">
        <v>16</v>
      </c>
      <c r="E2371" s="4">
        <f>30.00*(1-Z1%)</f>
        <v>30</v>
      </c>
      <c r="F2371" s="2">
        <v>15</v>
      </c>
      <c r="G2371" s="2"/>
    </row>
    <row r="2372" spans="1:26" customHeight="1" ht="18" hidden="true" outlineLevel="4">
      <c r="A2372" s="2" t="s">
        <v>4431</v>
      </c>
      <c r="B2372" s="3" t="s">
        <v>4432</v>
      </c>
      <c r="C2372" s="2"/>
      <c r="D2372" s="2" t="s">
        <v>16</v>
      </c>
      <c r="E2372" s="4">
        <f>30.00*(1-Z1%)</f>
        <v>30</v>
      </c>
      <c r="F2372" s="2">
        <v>10</v>
      </c>
      <c r="G2372" s="2"/>
    </row>
    <row r="2373" spans="1:26" customHeight="1" ht="18" hidden="true" outlineLevel="4">
      <c r="A2373" s="2" t="s">
        <v>4433</v>
      </c>
      <c r="B2373" s="3" t="s">
        <v>4434</v>
      </c>
      <c r="C2373" s="2"/>
      <c r="D2373" s="2" t="s">
        <v>16</v>
      </c>
      <c r="E2373" s="4">
        <f>30.00*(1-Z1%)</f>
        <v>30</v>
      </c>
      <c r="F2373" s="2">
        <v>11</v>
      </c>
      <c r="G2373" s="2"/>
    </row>
    <row r="2374" spans="1:26" customHeight="1" ht="18" hidden="true" outlineLevel="4">
      <c r="A2374" s="2" t="s">
        <v>4435</v>
      </c>
      <c r="B2374" s="3" t="s">
        <v>4436</v>
      </c>
      <c r="C2374" s="2"/>
      <c r="D2374" s="2" t="s">
        <v>16</v>
      </c>
      <c r="E2374" s="4">
        <f>30.00*(1-Z1%)</f>
        <v>30</v>
      </c>
      <c r="F2374" s="2">
        <v>6</v>
      </c>
      <c r="G2374" s="2"/>
    </row>
    <row r="2375" spans="1:26" customHeight="1" ht="18" hidden="true" outlineLevel="4">
      <c r="A2375" s="2" t="s">
        <v>4437</v>
      </c>
      <c r="B2375" s="3" t="s">
        <v>4438</v>
      </c>
      <c r="C2375" s="2"/>
      <c r="D2375" s="2" t="s">
        <v>16</v>
      </c>
      <c r="E2375" s="4">
        <f>30.00*(1-Z1%)</f>
        <v>30</v>
      </c>
      <c r="F2375" s="2">
        <v>10</v>
      </c>
      <c r="G2375" s="2"/>
    </row>
    <row r="2376" spans="1:26" customHeight="1" ht="18" hidden="true" outlineLevel="4">
      <c r="A2376" s="2" t="s">
        <v>4439</v>
      </c>
      <c r="B2376" s="3" t="s">
        <v>4440</v>
      </c>
      <c r="C2376" s="2"/>
      <c r="D2376" s="2" t="s">
        <v>16</v>
      </c>
      <c r="E2376" s="4">
        <f>30.00*(1-Z1%)</f>
        <v>30</v>
      </c>
      <c r="F2376" s="2">
        <v>7</v>
      </c>
      <c r="G2376" s="2"/>
    </row>
    <row r="2377" spans="1:26" customHeight="1" ht="18" hidden="true" outlineLevel="4">
      <c r="A2377" s="2" t="s">
        <v>4441</v>
      </c>
      <c r="B2377" s="3" t="s">
        <v>4442</v>
      </c>
      <c r="C2377" s="2"/>
      <c r="D2377" s="2" t="s">
        <v>16</v>
      </c>
      <c r="E2377" s="4">
        <f>30.00*(1-Z1%)</f>
        <v>30</v>
      </c>
      <c r="F2377" s="2">
        <v>3</v>
      </c>
      <c r="G2377" s="2"/>
    </row>
    <row r="2378" spans="1:26" customHeight="1" ht="18" hidden="true" outlineLevel="4">
      <c r="A2378" s="2" t="s">
        <v>4443</v>
      </c>
      <c r="B2378" s="3" t="s">
        <v>4444</v>
      </c>
      <c r="C2378" s="2"/>
      <c r="D2378" s="2" t="s">
        <v>16</v>
      </c>
      <c r="E2378" s="4">
        <f>30.00*(1-Z1%)</f>
        <v>30</v>
      </c>
      <c r="F2378" s="2">
        <v>3</v>
      </c>
      <c r="G2378" s="2"/>
    </row>
    <row r="2379" spans="1:26" customHeight="1" ht="18" hidden="true" outlineLevel="4">
      <c r="A2379" s="2" t="s">
        <v>4445</v>
      </c>
      <c r="B2379" s="3" t="s">
        <v>4446</v>
      </c>
      <c r="C2379" s="2"/>
      <c r="D2379" s="2" t="s">
        <v>16</v>
      </c>
      <c r="E2379" s="4">
        <f>30.00*(1-Z1%)</f>
        <v>30</v>
      </c>
      <c r="F2379" s="2">
        <v>2</v>
      </c>
      <c r="G2379" s="2"/>
    </row>
    <row r="2380" spans="1:26" customHeight="1" ht="18" hidden="true" outlineLevel="4">
      <c r="A2380" s="2" t="s">
        <v>4447</v>
      </c>
      <c r="B2380" s="3" t="s">
        <v>4448</v>
      </c>
      <c r="C2380" s="2"/>
      <c r="D2380" s="2" t="s">
        <v>16</v>
      </c>
      <c r="E2380" s="4">
        <f>30.00*(1-Z1%)</f>
        <v>30</v>
      </c>
      <c r="F2380" s="2">
        <v>6</v>
      </c>
      <c r="G2380" s="2"/>
    </row>
    <row r="2381" spans="1:26" customHeight="1" ht="35" hidden="true" outlineLevel="4">
      <c r="A2381" s="5" t="s">
        <v>4449</v>
      </c>
      <c r="B2381" s="5"/>
      <c r="C2381" s="5"/>
      <c r="D2381" s="5"/>
      <c r="E2381" s="5"/>
      <c r="F2381" s="5"/>
      <c r="G2381" s="5"/>
    </row>
    <row r="2382" spans="1:26" customHeight="1" ht="18" hidden="true" outlineLevel="4">
      <c r="A2382" s="2" t="s">
        <v>4450</v>
      </c>
      <c r="B2382" s="3" t="s">
        <v>4451</v>
      </c>
      <c r="C2382" s="2"/>
      <c r="D2382" s="2" t="s">
        <v>16</v>
      </c>
      <c r="E2382" s="4">
        <f>150.00*(1-Z1%)</f>
        <v>150</v>
      </c>
      <c r="F2382" s="2">
        <v>7</v>
      </c>
      <c r="G2382" s="2"/>
    </row>
    <row r="2383" spans="1:26" customHeight="1" ht="35" hidden="true" outlineLevel="2">
      <c r="A2383" s="5" t="s">
        <v>4452</v>
      </c>
      <c r="B2383" s="5"/>
      <c r="C2383" s="5"/>
      <c r="D2383" s="5"/>
      <c r="E2383" s="5"/>
      <c r="F2383" s="5"/>
      <c r="G2383" s="5"/>
    </row>
    <row r="2384" spans="1:26" customHeight="1" ht="35" hidden="true" outlineLevel="3">
      <c r="A2384" s="5" t="s">
        <v>4453</v>
      </c>
      <c r="B2384" s="5"/>
      <c r="C2384" s="5"/>
      <c r="D2384" s="5"/>
      <c r="E2384" s="5"/>
      <c r="F2384" s="5"/>
      <c r="G2384" s="5"/>
    </row>
    <row r="2385" spans="1:26" customHeight="1" ht="36" hidden="true" outlineLevel="3">
      <c r="A2385" s="2" t="s">
        <v>4454</v>
      </c>
      <c r="B2385" s="3" t="s">
        <v>4455</v>
      </c>
      <c r="C2385" s="2"/>
      <c r="D2385" s="2" t="s">
        <v>16</v>
      </c>
      <c r="E2385" s="4">
        <f>450.00*(1-Z1%)</f>
        <v>450</v>
      </c>
      <c r="F2385" s="2">
        <v>1</v>
      </c>
      <c r="G2385" s="2"/>
    </row>
    <row r="2386" spans="1:26" customHeight="1" ht="36" hidden="true" outlineLevel="3">
      <c r="A2386" s="2" t="s">
        <v>4456</v>
      </c>
      <c r="B2386" s="3" t="s">
        <v>4457</v>
      </c>
      <c r="C2386" s="2"/>
      <c r="D2386" s="2" t="s">
        <v>16</v>
      </c>
      <c r="E2386" s="4">
        <f>690.00*(1-Z1%)</f>
        <v>690</v>
      </c>
      <c r="F2386" s="2">
        <v>1</v>
      </c>
      <c r="G2386" s="2"/>
    </row>
    <row r="2387" spans="1:26" customHeight="1" ht="36" hidden="true" outlineLevel="3">
      <c r="A2387" s="2" t="s">
        <v>4458</v>
      </c>
      <c r="B2387" s="3" t="s">
        <v>4459</v>
      </c>
      <c r="C2387" s="2"/>
      <c r="D2387" s="2" t="s">
        <v>16</v>
      </c>
      <c r="E2387" s="4">
        <f>1100.00*(1-Z1%)</f>
        <v>1100</v>
      </c>
      <c r="F2387" s="2">
        <v>1</v>
      </c>
      <c r="G2387" s="2"/>
    </row>
    <row r="2388" spans="1:26" customHeight="1" ht="35" hidden="true" outlineLevel="3">
      <c r="A2388" s="5" t="s">
        <v>4460</v>
      </c>
      <c r="B2388" s="5"/>
      <c r="C2388" s="5"/>
      <c r="D2388" s="5"/>
      <c r="E2388" s="5"/>
      <c r="F2388" s="5"/>
      <c r="G2388" s="5"/>
    </row>
    <row r="2389" spans="1:26" customHeight="1" ht="36" hidden="true" outlineLevel="3">
      <c r="A2389" s="2" t="s">
        <v>4461</v>
      </c>
      <c r="B2389" s="3" t="s">
        <v>4462</v>
      </c>
      <c r="C2389" s="2"/>
      <c r="D2389" s="2" t="s">
        <v>16</v>
      </c>
      <c r="E2389" s="4">
        <f>300.00*(1-Z1%)</f>
        <v>300</v>
      </c>
      <c r="F2389" s="2">
        <v>1</v>
      </c>
      <c r="G2389" s="2"/>
    </row>
    <row r="2390" spans="1:26" customHeight="1" ht="18" hidden="true" outlineLevel="3">
      <c r="A2390" s="2" t="s">
        <v>4463</v>
      </c>
      <c r="B2390" s="3" t="s">
        <v>4464</v>
      </c>
      <c r="C2390" s="2"/>
      <c r="D2390" s="2" t="s">
        <v>16</v>
      </c>
      <c r="E2390" s="4">
        <f>350.00*(1-Z1%)</f>
        <v>350</v>
      </c>
      <c r="F2390" s="2">
        <v>1</v>
      </c>
      <c r="G2390" s="2"/>
    </row>
    <row r="2391" spans="1:26" customHeight="1" ht="36" hidden="true" outlineLevel="3">
      <c r="A2391" s="2" t="s">
        <v>4465</v>
      </c>
      <c r="B2391" s="3" t="s">
        <v>4466</v>
      </c>
      <c r="C2391" s="2"/>
      <c r="D2391" s="2" t="s">
        <v>16</v>
      </c>
      <c r="E2391" s="4">
        <f>250.00*(1-Z1%)</f>
        <v>250</v>
      </c>
      <c r="F2391" s="2">
        <v>1</v>
      </c>
      <c r="G2391" s="2"/>
    </row>
    <row r="2392" spans="1:26" customHeight="1" ht="36" hidden="true" outlineLevel="3">
      <c r="A2392" s="2" t="s">
        <v>4467</v>
      </c>
      <c r="B2392" s="3" t="s">
        <v>4468</v>
      </c>
      <c r="C2392" s="2"/>
      <c r="D2392" s="2" t="s">
        <v>16</v>
      </c>
      <c r="E2392" s="4">
        <f>250.00*(1-Z1%)</f>
        <v>250</v>
      </c>
      <c r="F2392" s="2">
        <v>1</v>
      </c>
      <c r="G2392" s="2"/>
    </row>
    <row r="2393" spans="1:26" customHeight="1" ht="36" hidden="true" outlineLevel="3">
      <c r="A2393" s="2" t="s">
        <v>4469</v>
      </c>
      <c r="B2393" s="3" t="s">
        <v>4470</v>
      </c>
      <c r="C2393" s="2"/>
      <c r="D2393" s="2" t="s">
        <v>16</v>
      </c>
      <c r="E2393" s="4">
        <f>250.00*(1-Z1%)</f>
        <v>250</v>
      </c>
      <c r="F2393" s="2">
        <v>1</v>
      </c>
      <c r="G2393" s="2"/>
    </row>
    <row r="2394" spans="1:26" customHeight="1" ht="18" hidden="true" outlineLevel="3">
      <c r="A2394" s="2" t="s">
        <v>4471</v>
      </c>
      <c r="B2394" s="3" t="s">
        <v>4472</v>
      </c>
      <c r="C2394" s="2"/>
      <c r="D2394" s="2" t="s">
        <v>16</v>
      </c>
      <c r="E2394" s="4">
        <f>250.00*(1-Z1%)</f>
        <v>250</v>
      </c>
      <c r="F2394" s="2">
        <v>1</v>
      </c>
      <c r="G2394" s="2"/>
    </row>
    <row r="2395" spans="1:26" customHeight="1" ht="18" hidden="true" outlineLevel="3">
      <c r="A2395" s="2" t="s">
        <v>4473</v>
      </c>
      <c r="B2395" s="3" t="s">
        <v>4474</v>
      </c>
      <c r="C2395" s="2"/>
      <c r="D2395" s="2" t="s">
        <v>16</v>
      </c>
      <c r="E2395" s="4">
        <f>350.00*(1-Z1%)</f>
        <v>350</v>
      </c>
      <c r="F2395" s="2">
        <v>1</v>
      </c>
      <c r="G2395" s="2"/>
    </row>
    <row r="2396" spans="1:26" customHeight="1" ht="36" hidden="true" outlineLevel="3">
      <c r="A2396" s="2" t="s">
        <v>4475</v>
      </c>
      <c r="B2396" s="3" t="s">
        <v>4476</v>
      </c>
      <c r="C2396" s="2"/>
      <c r="D2396" s="2" t="s">
        <v>16</v>
      </c>
      <c r="E2396" s="4">
        <f>250.00*(1-Z1%)</f>
        <v>250</v>
      </c>
      <c r="F2396" s="2">
        <v>1</v>
      </c>
      <c r="G2396" s="2"/>
    </row>
    <row r="2397" spans="1:26" customHeight="1" ht="36" hidden="true" outlineLevel="3">
      <c r="A2397" s="2" t="s">
        <v>4477</v>
      </c>
      <c r="B2397" s="3" t="s">
        <v>4478</v>
      </c>
      <c r="C2397" s="2"/>
      <c r="D2397" s="2" t="s">
        <v>16</v>
      </c>
      <c r="E2397" s="4">
        <f>250.00*(1-Z1%)</f>
        <v>250</v>
      </c>
      <c r="F2397" s="2">
        <v>1</v>
      </c>
      <c r="G2397" s="2"/>
    </row>
    <row r="2398" spans="1:26" customHeight="1" ht="36" hidden="true" outlineLevel="3">
      <c r="A2398" s="2" t="s">
        <v>4479</v>
      </c>
      <c r="B2398" s="3" t="s">
        <v>4480</v>
      </c>
      <c r="C2398" s="2"/>
      <c r="D2398" s="2" t="s">
        <v>16</v>
      </c>
      <c r="E2398" s="4">
        <f>990.00*(1-Z1%)</f>
        <v>990</v>
      </c>
      <c r="F2398" s="2">
        <v>1</v>
      </c>
      <c r="G2398" s="2"/>
    </row>
    <row r="2399" spans="1:26" customHeight="1" ht="36" hidden="true" outlineLevel="3">
      <c r="A2399" s="2" t="s">
        <v>4481</v>
      </c>
      <c r="B2399" s="3" t="s">
        <v>4482</v>
      </c>
      <c r="C2399" s="2"/>
      <c r="D2399" s="2" t="s">
        <v>16</v>
      </c>
      <c r="E2399" s="4">
        <f>300.00*(1-Z1%)</f>
        <v>300</v>
      </c>
      <c r="F2399" s="2">
        <v>1</v>
      </c>
      <c r="G2399" s="2"/>
    </row>
    <row r="2400" spans="1:26" customHeight="1" ht="36" hidden="true" outlineLevel="3">
      <c r="A2400" s="2" t="s">
        <v>4483</v>
      </c>
      <c r="B2400" s="3" t="s">
        <v>4484</v>
      </c>
      <c r="C2400" s="2"/>
      <c r="D2400" s="2" t="s">
        <v>16</v>
      </c>
      <c r="E2400" s="4">
        <f>350.00*(1-Z1%)</f>
        <v>350</v>
      </c>
      <c r="F2400" s="2">
        <v>1</v>
      </c>
      <c r="G2400" s="2"/>
    </row>
    <row r="2401" spans="1:26" customHeight="1" ht="18" hidden="true" outlineLevel="3">
      <c r="A2401" s="2" t="s">
        <v>4485</v>
      </c>
      <c r="B2401" s="3" t="s">
        <v>4486</v>
      </c>
      <c r="C2401" s="2"/>
      <c r="D2401" s="2" t="s">
        <v>16</v>
      </c>
      <c r="E2401" s="4">
        <f>600.00*(1-Z1%)</f>
        <v>600</v>
      </c>
      <c r="F2401" s="2">
        <v>1</v>
      </c>
      <c r="G2401" s="2"/>
    </row>
    <row r="2402" spans="1:26" customHeight="1" ht="36" hidden="true" outlineLevel="3">
      <c r="A2402" s="2" t="s">
        <v>4487</v>
      </c>
      <c r="B2402" s="3" t="s">
        <v>4488</v>
      </c>
      <c r="C2402" s="2"/>
      <c r="D2402" s="2" t="s">
        <v>16</v>
      </c>
      <c r="E2402" s="4">
        <f>350.00*(1-Z1%)</f>
        <v>350</v>
      </c>
      <c r="F2402" s="2">
        <v>1</v>
      </c>
      <c r="G2402" s="2"/>
    </row>
    <row r="2403" spans="1:26" customHeight="1" ht="36" hidden="true" outlineLevel="3">
      <c r="A2403" s="2" t="s">
        <v>4489</v>
      </c>
      <c r="B2403" s="3" t="s">
        <v>4490</v>
      </c>
      <c r="C2403" s="2"/>
      <c r="D2403" s="2" t="s">
        <v>16</v>
      </c>
      <c r="E2403" s="4">
        <f>350.00*(1-Z1%)</f>
        <v>350</v>
      </c>
      <c r="F2403" s="2">
        <v>1</v>
      </c>
      <c r="G2403" s="2"/>
    </row>
    <row r="2404" spans="1:26" customHeight="1" ht="36" hidden="true" outlineLevel="3">
      <c r="A2404" s="2" t="s">
        <v>4491</v>
      </c>
      <c r="B2404" s="3" t="s">
        <v>4492</v>
      </c>
      <c r="C2404" s="2"/>
      <c r="D2404" s="2" t="s">
        <v>16</v>
      </c>
      <c r="E2404" s="4">
        <f>370.00*(1-Z1%)</f>
        <v>370</v>
      </c>
      <c r="F2404" s="2">
        <v>1</v>
      </c>
      <c r="G2404" s="2"/>
    </row>
    <row r="2405" spans="1:26" customHeight="1" ht="18" hidden="true" outlineLevel="3">
      <c r="A2405" s="2" t="s">
        <v>4493</v>
      </c>
      <c r="B2405" s="3" t="s">
        <v>4494</v>
      </c>
      <c r="C2405" s="2"/>
      <c r="D2405" s="2" t="s">
        <v>16</v>
      </c>
      <c r="E2405" s="4">
        <f>520.00*(1-Z1%)</f>
        <v>520</v>
      </c>
      <c r="F2405" s="2">
        <v>1</v>
      </c>
      <c r="G2405" s="2"/>
    </row>
    <row r="2406" spans="1:26" customHeight="1" ht="36" hidden="true" outlineLevel="3">
      <c r="A2406" s="2" t="s">
        <v>4495</v>
      </c>
      <c r="B2406" s="3" t="s">
        <v>4496</v>
      </c>
      <c r="C2406" s="2"/>
      <c r="D2406" s="2" t="s">
        <v>16</v>
      </c>
      <c r="E2406" s="4">
        <f>400.00*(1-Z1%)</f>
        <v>400</v>
      </c>
      <c r="F2406" s="2">
        <v>1</v>
      </c>
      <c r="G2406" s="2"/>
    </row>
    <row r="2407" spans="1:26" customHeight="1" ht="36" hidden="true" outlineLevel="3">
      <c r="A2407" s="2" t="s">
        <v>4497</v>
      </c>
      <c r="B2407" s="3" t="s">
        <v>4498</v>
      </c>
      <c r="C2407" s="2"/>
      <c r="D2407" s="2" t="s">
        <v>16</v>
      </c>
      <c r="E2407" s="4">
        <f>890.00*(1-Z1%)</f>
        <v>890</v>
      </c>
      <c r="F2407" s="2">
        <v>1</v>
      </c>
      <c r="G2407" s="2"/>
    </row>
    <row r="2408" spans="1:26" customHeight="1" ht="36" hidden="true" outlineLevel="3">
      <c r="A2408" s="2" t="s">
        <v>4499</v>
      </c>
      <c r="B2408" s="3" t="s">
        <v>4500</v>
      </c>
      <c r="C2408" s="2"/>
      <c r="D2408" s="2" t="s">
        <v>16</v>
      </c>
      <c r="E2408" s="4">
        <f>750.00*(1-Z1%)</f>
        <v>750</v>
      </c>
      <c r="F2408" s="2">
        <v>1</v>
      </c>
      <c r="G2408" s="2"/>
    </row>
    <row r="2409" spans="1:26" customHeight="1" ht="35" hidden="true" outlineLevel="3">
      <c r="A2409" s="5" t="s">
        <v>4501</v>
      </c>
      <c r="B2409" s="5"/>
      <c r="C2409" s="5"/>
      <c r="D2409" s="5"/>
      <c r="E2409" s="5"/>
      <c r="F2409" s="5"/>
      <c r="G2409" s="5"/>
    </row>
    <row r="2410" spans="1:26" customHeight="1" ht="18" hidden="true" outlineLevel="3">
      <c r="A2410" s="2" t="s">
        <v>4502</v>
      </c>
      <c r="B2410" s="3" t="s">
        <v>4503</v>
      </c>
      <c r="C2410" s="2"/>
      <c r="D2410" s="2" t="s">
        <v>16</v>
      </c>
      <c r="E2410" s="4">
        <f>350.00*(1-Z1%)</f>
        <v>350</v>
      </c>
      <c r="F2410" s="2">
        <v>1</v>
      </c>
      <c r="G2410" s="2"/>
    </row>
    <row r="2411" spans="1:26" customHeight="1" ht="35" hidden="true" outlineLevel="2">
      <c r="A2411" s="5" t="s">
        <v>2284</v>
      </c>
      <c r="B2411" s="5"/>
      <c r="C2411" s="5"/>
      <c r="D2411" s="5"/>
      <c r="E2411" s="5"/>
      <c r="F2411" s="5"/>
      <c r="G2411" s="5"/>
    </row>
    <row r="2412" spans="1:26" customHeight="1" ht="35" hidden="true" outlineLevel="3">
      <c r="A2412" s="5" t="s">
        <v>4504</v>
      </c>
      <c r="B2412" s="5"/>
      <c r="C2412" s="5"/>
      <c r="D2412" s="5"/>
      <c r="E2412" s="5"/>
      <c r="F2412" s="5"/>
      <c r="G2412" s="5"/>
    </row>
    <row r="2413" spans="1:26" customHeight="1" ht="36" hidden="true" outlineLevel="3">
      <c r="A2413" s="2" t="s">
        <v>4505</v>
      </c>
      <c r="B2413" s="3" t="s">
        <v>4506</v>
      </c>
      <c r="C2413" s="2"/>
      <c r="D2413" s="2" t="s">
        <v>16</v>
      </c>
      <c r="E2413" s="4">
        <f>490.00*(1-Z1%)</f>
        <v>490</v>
      </c>
      <c r="F2413" s="2">
        <v>1</v>
      </c>
      <c r="G2413" s="2"/>
    </row>
    <row r="2414" spans="1:26" customHeight="1" ht="36" hidden="true" outlineLevel="3">
      <c r="A2414" s="2" t="s">
        <v>4507</v>
      </c>
      <c r="B2414" s="3" t="s">
        <v>4508</v>
      </c>
      <c r="C2414" s="2"/>
      <c r="D2414" s="2" t="s">
        <v>16</v>
      </c>
      <c r="E2414" s="4">
        <f>650.00*(1-Z1%)</f>
        <v>650</v>
      </c>
      <c r="F2414" s="2">
        <v>2</v>
      </c>
      <c r="G2414" s="2"/>
    </row>
    <row r="2415" spans="1:26" customHeight="1" ht="36" hidden="true" outlineLevel="3">
      <c r="A2415" s="2" t="s">
        <v>4509</v>
      </c>
      <c r="B2415" s="3" t="s">
        <v>4510</v>
      </c>
      <c r="C2415" s="2"/>
      <c r="D2415" s="2" t="s">
        <v>16</v>
      </c>
      <c r="E2415" s="4">
        <f>590.00*(1-Z1%)</f>
        <v>590</v>
      </c>
      <c r="F2415" s="2">
        <v>1</v>
      </c>
      <c r="G2415" s="2"/>
    </row>
    <row r="2416" spans="1:26" customHeight="1" ht="18" hidden="true" outlineLevel="3">
      <c r="A2416" s="2" t="s">
        <v>4511</v>
      </c>
      <c r="B2416" s="3" t="s">
        <v>4512</v>
      </c>
      <c r="C2416" s="2"/>
      <c r="D2416" s="2" t="s">
        <v>16</v>
      </c>
      <c r="E2416" s="4">
        <f>990.00*(1-Z1%)</f>
        <v>990</v>
      </c>
      <c r="F2416" s="2">
        <v>1</v>
      </c>
      <c r="G2416" s="2"/>
    </row>
    <row r="2417" spans="1:26" customHeight="1" ht="36" hidden="true" outlineLevel="3">
      <c r="A2417" s="2" t="s">
        <v>4513</v>
      </c>
      <c r="B2417" s="3" t="s">
        <v>4514</v>
      </c>
      <c r="C2417" s="2"/>
      <c r="D2417" s="2" t="s">
        <v>16</v>
      </c>
      <c r="E2417" s="4">
        <f>490.00*(1-Z1%)</f>
        <v>490</v>
      </c>
      <c r="F2417" s="2">
        <v>1</v>
      </c>
      <c r="G2417" s="2"/>
    </row>
    <row r="2418" spans="1:26" customHeight="1" ht="35" hidden="true" outlineLevel="3">
      <c r="A2418" s="5" t="s">
        <v>4515</v>
      </c>
      <c r="B2418" s="5"/>
      <c r="C2418" s="5"/>
      <c r="D2418" s="5"/>
      <c r="E2418" s="5"/>
      <c r="F2418" s="5"/>
      <c r="G2418" s="5"/>
    </row>
    <row r="2419" spans="1:26" customHeight="1" ht="36" hidden="true" outlineLevel="3">
      <c r="A2419" s="2" t="s">
        <v>4516</v>
      </c>
      <c r="B2419" s="3" t="s">
        <v>4517</v>
      </c>
      <c r="C2419" s="2"/>
      <c r="D2419" s="2" t="s">
        <v>16</v>
      </c>
      <c r="E2419" s="4">
        <f>2390.00*(1-Z1%)</f>
        <v>2390</v>
      </c>
      <c r="F2419" s="2">
        <v>1</v>
      </c>
      <c r="G2419" s="2"/>
    </row>
    <row r="2420" spans="1:26" customHeight="1" ht="36" hidden="true" outlineLevel="3">
      <c r="A2420" s="2" t="s">
        <v>4518</v>
      </c>
      <c r="B2420" s="3" t="s">
        <v>4519</v>
      </c>
      <c r="C2420" s="2"/>
      <c r="D2420" s="2" t="s">
        <v>16</v>
      </c>
      <c r="E2420" s="4">
        <f>490.00*(1-Z1%)</f>
        <v>490</v>
      </c>
      <c r="F2420" s="2">
        <v>1</v>
      </c>
      <c r="G2420" s="2"/>
    </row>
    <row r="2421" spans="1:26" customHeight="1" ht="36" hidden="true" outlineLevel="3">
      <c r="A2421" s="2" t="s">
        <v>4520</v>
      </c>
      <c r="B2421" s="3" t="s">
        <v>4521</v>
      </c>
      <c r="C2421" s="2"/>
      <c r="D2421" s="2" t="s">
        <v>16</v>
      </c>
      <c r="E2421" s="4">
        <f>500.00*(1-Z1%)</f>
        <v>500</v>
      </c>
      <c r="F2421" s="2">
        <v>1</v>
      </c>
      <c r="G2421" s="2"/>
    </row>
    <row r="2422" spans="1:26" customHeight="1" ht="36" hidden="true" outlineLevel="3">
      <c r="A2422" s="2" t="s">
        <v>4522</v>
      </c>
      <c r="B2422" s="3" t="s">
        <v>4523</v>
      </c>
      <c r="C2422" s="2"/>
      <c r="D2422" s="2" t="s">
        <v>16</v>
      </c>
      <c r="E2422" s="4">
        <f>490.00*(1-Z1%)</f>
        <v>490</v>
      </c>
      <c r="F2422" s="2">
        <v>1</v>
      </c>
      <c r="G2422" s="2"/>
    </row>
    <row r="2423" spans="1:26" customHeight="1" ht="36" hidden="true" outlineLevel="3">
      <c r="A2423" s="2" t="s">
        <v>4524</v>
      </c>
      <c r="B2423" s="3" t="s">
        <v>4525</v>
      </c>
      <c r="C2423" s="2"/>
      <c r="D2423" s="2" t="s">
        <v>16</v>
      </c>
      <c r="E2423" s="4">
        <f>400.00*(1-Z1%)</f>
        <v>400</v>
      </c>
      <c r="F2423" s="2">
        <v>1</v>
      </c>
      <c r="G2423" s="2"/>
    </row>
    <row r="2424" spans="1:26" customHeight="1" ht="35" hidden="true" outlineLevel="3">
      <c r="A2424" s="5" t="s">
        <v>4526</v>
      </c>
      <c r="B2424" s="5"/>
      <c r="C2424" s="5"/>
      <c r="D2424" s="5"/>
      <c r="E2424" s="5"/>
      <c r="F2424" s="5"/>
      <c r="G2424" s="5"/>
    </row>
    <row r="2425" spans="1:26" customHeight="1" ht="36" hidden="true" outlineLevel="3">
      <c r="A2425" s="2" t="s">
        <v>4527</v>
      </c>
      <c r="B2425" s="3" t="s">
        <v>4528</v>
      </c>
      <c r="C2425" s="2"/>
      <c r="D2425" s="2" t="s">
        <v>16</v>
      </c>
      <c r="E2425" s="4">
        <f>400.00*(1-Z1%)</f>
        <v>400</v>
      </c>
      <c r="F2425" s="2">
        <v>1</v>
      </c>
      <c r="G2425" s="2"/>
    </row>
    <row r="2426" spans="1:26" customHeight="1" ht="35">
      <c r="A2426" s="1" t="s">
        <v>4529</v>
      </c>
      <c r="B2426" s="1"/>
      <c r="C2426" s="1"/>
      <c r="D2426" s="1"/>
      <c r="E2426" s="1"/>
      <c r="F2426" s="1"/>
      <c r="G2426" s="1"/>
    </row>
    <row r="2427" spans="1:26" customHeight="1" ht="35" hidden="true" outlineLevel="2">
      <c r="A2427" s="5" t="s">
        <v>4530</v>
      </c>
      <c r="B2427" s="5"/>
      <c r="C2427" s="5"/>
      <c r="D2427" s="5"/>
      <c r="E2427" s="5"/>
      <c r="F2427" s="5"/>
      <c r="G2427" s="5"/>
    </row>
    <row r="2428" spans="1:26" customHeight="1" ht="35" hidden="true" outlineLevel="3">
      <c r="A2428" s="5" t="s">
        <v>4531</v>
      </c>
      <c r="B2428" s="5"/>
      <c r="C2428" s="5"/>
      <c r="D2428" s="5"/>
      <c r="E2428" s="5"/>
      <c r="F2428" s="5"/>
      <c r="G2428" s="5"/>
    </row>
    <row r="2429" spans="1:26" customHeight="1" ht="36" hidden="true" outlineLevel="3">
      <c r="A2429" s="2" t="s">
        <v>4532</v>
      </c>
      <c r="B2429" s="3" t="s">
        <v>4533</v>
      </c>
      <c r="C2429" s="2"/>
      <c r="D2429" s="2" t="s">
        <v>16</v>
      </c>
      <c r="E2429" s="4">
        <f>150.00*(1-Z1%)</f>
        <v>150</v>
      </c>
      <c r="F2429" s="2">
        <v>1</v>
      </c>
      <c r="G2429" s="2"/>
    </row>
    <row r="2430" spans="1:26" customHeight="1" ht="35" hidden="true" outlineLevel="3">
      <c r="A2430" s="5" t="s">
        <v>4534</v>
      </c>
      <c r="B2430" s="5"/>
      <c r="C2430" s="5"/>
      <c r="D2430" s="5"/>
      <c r="E2430" s="5"/>
      <c r="F2430" s="5"/>
      <c r="G2430" s="5"/>
    </row>
    <row r="2431" spans="1:26" customHeight="1" ht="36" hidden="true" outlineLevel="3">
      <c r="A2431" s="2" t="s">
        <v>4535</v>
      </c>
      <c r="B2431" s="3" t="s">
        <v>4536</v>
      </c>
      <c r="C2431" s="2"/>
      <c r="D2431" s="2" t="s">
        <v>16</v>
      </c>
      <c r="E2431" s="4">
        <f>100.00*(1-Z1%)</f>
        <v>100</v>
      </c>
      <c r="F2431" s="2">
        <v>5</v>
      </c>
      <c r="G2431" s="2"/>
    </row>
    <row r="2432" spans="1:26" customHeight="1" ht="36" hidden="true" outlineLevel="3">
      <c r="A2432" s="2" t="s">
        <v>4537</v>
      </c>
      <c r="B2432" s="3" t="s">
        <v>4538</v>
      </c>
      <c r="C2432" s="2"/>
      <c r="D2432" s="2" t="s">
        <v>16</v>
      </c>
      <c r="E2432" s="4">
        <f>100.00*(1-Z1%)</f>
        <v>100</v>
      </c>
      <c r="F2432" s="2">
        <v>1</v>
      </c>
      <c r="G2432" s="2"/>
    </row>
    <row r="2433" spans="1:26" customHeight="1" ht="18" hidden="true" outlineLevel="3">
      <c r="A2433" s="2" t="s">
        <v>4539</v>
      </c>
      <c r="B2433" s="3" t="s">
        <v>4540</v>
      </c>
      <c r="C2433" s="2"/>
      <c r="D2433" s="2" t="s">
        <v>16</v>
      </c>
      <c r="E2433" s="4">
        <f>100.00*(1-Z1%)</f>
        <v>100</v>
      </c>
      <c r="F2433" s="2">
        <v>3</v>
      </c>
      <c r="G2433" s="2"/>
    </row>
    <row r="2434" spans="1:26" customHeight="1" ht="36" hidden="true" outlineLevel="3">
      <c r="A2434" s="2" t="s">
        <v>4541</v>
      </c>
      <c r="B2434" s="3" t="s">
        <v>4542</v>
      </c>
      <c r="C2434" s="2"/>
      <c r="D2434" s="2" t="s">
        <v>16</v>
      </c>
      <c r="E2434" s="4">
        <f>150.00*(1-Z1%)</f>
        <v>150</v>
      </c>
      <c r="F2434" s="2">
        <v>4</v>
      </c>
      <c r="G2434" s="2"/>
    </row>
    <row r="2435" spans="1:26" customHeight="1" ht="36" hidden="true" outlineLevel="3">
      <c r="A2435" s="2" t="s">
        <v>4543</v>
      </c>
      <c r="B2435" s="3" t="s">
        <v>4544</v>
      </c>
      <c r="C2435" s="2"/>
      <c r="D2435" s="2" t="s">
        <v>16</v>
      </c>
      <c r="E2435" s="4">
        <f>150.00*(1-Z1%)</f>
        <v>150</v>
      </c>
      <c r="F2435" s="2">
        <v>1</v>
      </c>
      <c r="G2435" s="2"/>
    </row>
    <row r="2436" spans="1:26" customHeight="1" ht="18" hidden="true" outlineLevel="3">
      <c r="A2436" s="2" t="s">
        <v>4545</v>
      </c>
      <c r="B2436" s="3" t="s">
        <v>4546</v>
      </c>
      <c r="C2436" s="2"/>
      <c r="D2436" s="2" t="s">
        <v>16</v>
      </c>
      <c r="E2436" s="4">
        <f>150.00*(1-Z1%)</f>
        <v>150</v>
      </c>
      <c r="F2436" s="2">
        <v>1</v>
      </c>
      <c r="G2436" s="2"/>
    </row>
    <row r="2437" spans="1:26" customHeight="1" ht="18" hidden="true" outlineLevel="3">
      <c r="A2437" s="2" t="s">
        <v>4547</v>
      </c>
      <c r="B2437" s="3" t="s">
        <v>4548</v>
      </c>
      <c r="C2437" s="2"/>
      <c r="D2437" s="2" t="s">
        <v>16</v>
      </c>
      <c r="E2437" s="4">
        <f>350.00*(1-Z1%)</f>
        <v>350</v>
      </c>
      <c r="F2437" s="2">
        <v>1</v>
      </c>
      <c r="G2437" s="2"/>
    </row>
    <row r="2438" spans="1:26" customHeight="1" ht="36" hidden="true" outlineLevel="3">
      <c r="A2438" s="2" t="s">
        <v>4549</v>
      </c>
      <c r="B2438" s="3" t="s">
        <v>4550</v>
      </c>
      <c r="C2438" s="2"/>
      <c r="D2438" s="2" t="s">
        <v>16</v>
      </c>
      <c r="E2438" s="4">
        <f>200.00*(1-Z1%)</f>
        <v>200</v>
      </c>
      <c r="F2438" s="2">
        <v>2</v>
      </c>
      <c r="G2438" s="2"/>
    </row>
    <row r="2439" spans="1:26" customHeight="1" ht="18" hidden="true" outlineLevel="3">
      <c r="A2439" s="2" t="s">
        <v>4551</v>
      </c>
      <c r="B2439" s="3" t="s">
        <v>4552</v>
      </c>
      <c r="C2439" s="2"/>
      <c r="D2439" s="2" t="s">
        <v>16</v>
      </c>
      <c r="E2439" s="4">
        <f>150.00*(1-Z1%)</f>
        <v>150</v>
      </c>
      <c r="F2439" s="2">
        <v>2</v>
      </c>
      <c r="G2439" s="2"/>
    </row>
    <row r="2440" spans="1:26" customHeight="1" ht="18" hidden="true" outlineLevel="3">
      <c r="A2440" s="2" t="s">
        <v>4553</v>
      </c>
      <c r="B2440" s="3" t="s">
        <v>4554</v>
      </c>
      <c r="C2440" s="2"/>
      <c r="D2440" s="2" t="s">
        <v>16</v>
      </c>
      <c r="E2440" s="4">
        <f>150.00*(1-Z1%)</f>
        <v>150</v>
      </c>
      <c r="F2440" s="2">
        <v>2</v>
      </c>
      <c r="G2440" s="2"/>
    </row>
    <row r="2441" spans="1:26" customHeight="1" ht="36" hidden="true" outlineLevel="3">
      <c r="A2441" s="2" t="s">
        <v>4555</v>
      </c>
      <c r="B2441" s="3" t="s">
        <v>4556</v>
      </c>
      <c r="C2441" s="2"/>
      <c r="D2441" s="2" t="s">
        <v>16</v>
      </c>
      <c r="E2441" s="4">
        <f>350.00*(1-Z1%)</f>
        <v>350</v>
      </c>
      <c r="F2441" s="2">
        <v>1</v>
      </c>
      <c r="G2441" s="2"/>
    </row>
    <row r="2442" spans="1:26" customHeight="1" ht="36" hidden="true" outlineLevel="3">
      <c r="A2442" s="2" t="s">
        <v>4557</v>
      </c>
      <c r="B2442" s="3" t="s">
        <v>4558</v>
      </c>
      <c r="C2442" s="2"/>
      <c r="D2442" s="2" t="s">
        <v>16</v>
      </c>
      <c r="E2442" s="4">
        <f>100.00*(1-Z1%)</f>
        <v>100</v>
      </c>
      <c r="F2442" s="2">
        <v>5</v>
      </c>
      <c r="G2442" s="2"/>
    </row>
    <row r="2443" spans="1:26" customHeight="1" ht="18" hidden="true" outlineLevel="3">
      <c r="A2443" s="2" t="s">
        <v>4559</v>
      </c>
      <c r="B2443" s="3" t="s">
        <v>4560</v>
      </c>
      <c r="C2443" s="2"/>
      <c r="D2443" s="2" t="s">
        <v>16</v>
      </c>
      <c r="E2443" s="4">
        <f>100.00*(1-Z1%)</f>
        <v>100</v>
      </c>
      <c r="F2443" s="2">
        <v>2</v>
      </c>
      <c r="G2443" s="2"/>
    </row>
    <row r="2444" spans="1:26" customHeight="1" ht="18" hidden="true" outlineLevel="3">
      <c r="A2444" s="2" t="s">
        <v>4561</v>
      </c>
      <c r="B2444" s="3" t="s">
        <v>4562</v>
      </c>
      <c r="C2444" s="2"/>
      <c r="D2444" s="2" t="s">
        <v>16</v>
      </c>
      <c r="E2444" s="4">
        <f>120.00*(1-Z1%)</f>
        <v>120</v>
      </c>
      <c r="F2444" s="2">
        <v>2</v>
      </c>
      <c r="G2444" s="2"/>
    </row>
    <row r="2445" spans="1:26" customHeight="1" ht="18" hidden="true" outlineLevel="3">
      <c r="A2445" s="2" t="s">
        <v>4563</v>
      </c>
      <c r="B2445" s="3" t="s">
        <v>4564</v>
      </c>
      <c r="C2445" s="2"/>
      <c r="D2445" s="2" t="s">
        <v>16</v>
      </c>
      <c r="E2445" s="4">
        <f>150.00*(1-Z1%)</f>
        <v>150</v>
      </c>
      <c r="F2445" s="2">
        <v>2</v>
      </c>
      <c r="G2445" s="2"/>
    </row>
    <row r="2446" spans="1:26" customHeight="1" ht="36" hidden="true" outlineLevel="3">
      <c r="A2446" s="2" t="s">
        <v>4565</v>
      </c>
      <c r="B2446" s="3" t="s">
        <v>4566</v>
      </c>
      <c r="C2446" s="2"/>
      <c r="D2446" s="2" t="s">
        <v>16</v>
      </c>
      <c r="E2446" s="4">
        <f>150.00*(1-Z1%)</f>
        <v>150</v>
      </c>
      <c r="F2446" s="2">
        <v>5</v>
      </c>
      <c r="G2446" s="2"/>
    </row>
    <row r="2447" spans="1:26" customHeight="1" ht="35" hidden="true" outlineLevel="3">
      <c r="A2447" s="5" t="s">
        <v>4567</v>
      </c>
      <c r="B2447" s="5"/>
      <c r="C2447" s="5"/>
      <c r="D2447" s="5"/>
      <c r="E2447" s="5"/>
      <c r="F2447" s="5"/>
      <c r="G2447" s="5"/>
    </row>
    <row r="2448" spans="1:26" customHeight="1" ht="36" hidden="true" outlineLevel="3">
      <c r="A2448" s="2" t="s">
        <v>4568</v>
      </c>
      <c r="B2448" s="3" t="s">
        <v>4569</v>
      </c>
      <c r="C2448" s="2"/>
      <c r="D2448" s="2" t="s">
        <v>16</v>
      </c>
      <c r="E2448" s="4">
        <f>200.00*(1-Z1%)</f>
        <v>200</v>
      </c>
      <c r="F2448" s="2">
        <v>1</v>
      </c>
      <c r="G2448" s="2"/>
    </row>
    <row r="2449" spans="1:26" customHeight="1" ht="36" hidden="true" outlineLevel="3">
      <c r="A2449" s="2" t="s">
        <v>4570</v>
      </c>
      <c r="B2449" s="3" t="s">
        <v>4571</v>
      </c>
      <c r="C2449" s="2"/>
      <c r="D2449" s="2" t="s">
        <v>16</v>
      </c>
      <c r="E2449" s="4">
        <f>120.00*(1-Z1%)</f>
        <v>120</v>
      </c>
      <c r="F2449" s="2">
        <v>1</v>
      </c>
      <c r="G2449" s="2"/>
    </row>
    <row r="2450" spans="1:26" customHeight="1" ht="36" hidden="true" outlineLevel="3">
      <c r="A2450" s="2" t="s">
        <v>4572</v>
      </c>
      <c r="B2450" s="3" t="s">
        <v>4573</v>
      </c>
      <c r="C2450" s="2"/>
      <c r="D2450" s="2" t="s">
        <v>16</v>
      </c>
      <c r="E2450" s="4">
        <f>150.00*(1-Z1%)</f>
        <v>150</v>
      </c>
      <c r="F2450" s="2">
        <v>2</v>
      </c>
      <c r="G2450" s="2"/>
    </row>
    <row r="2451" spans="1:26" customHeight="1" ht="36" hidden="true" outlineLevel="3">
      <c r="A2451" s="2" t="s">
        <v>4574</v>
      </c>
      <c r="B2451" s="3" t="s">
        <v>4575</v>
      </c>
      <c r="C2451" s="2"/>
      <c r="D2451" s="2" t="s">
        <v>16</v>
      </c>
      <c r="E2451" s="4">
        <f>200.00*(1-Z1%)</f>
        <v>200</v>
      </c>
      <c r="F2451" s="2">
        <v>2</v>
      </c>
      <c r="G2451" s="2"/>
    </row>
    <row r="2452" spans="1:26" customHeight="1" ht="36" hidden="true" outlineLevel="3">
      <c r="A2452" s="2" t="s">
        <v>4576</v>
      </c>
      <c r="B2452" s="3" t="s">
        <v>4577</v>
      </c>
      <c r="C2452" s="2"/>
      <c r="D2452" s="2" t="s">
        <v>16</v>
      </c>
      <c r="E2452" s="4">
        <f>150.00*(1-Z1%)</f>
        <v>150</v>
      </c>
      <c r="F2452" s="2">
        <v>1</v>
      </c>
      <c r="G2452" s="2"/>
    </row>
    <row r="2453" spans="1:26" customHeight="1" ht="18" hidden="true" outlineLevel="3">
      <c r="A2453" s="2" t="s">
        <v>4578</v>
      </c>
      <c r="B2453" s="3" t="s">
        <v>4579</v>
      </c>
      <c r="C2453" s="2"/>
      <c r="D2453" s="2" t="s">
        <v>16</v>
      </c>
      <c r="E2453" s="4">
        <f>200.00*(1-Z1%)</f>
        <v>200</v>
      </c>
      <c r="F2453" s="2">
        <v>2</v>
      </c>
      <c r="G2453" s="2"/>
    </row>
    <row r="2454" spans="1:26" customHeight="1" ht="35" hidden="true" outlineLevel="3">
      <c r="A2454" s="5" t="s">
        <v>4580</v>
      </c>
      <c r="B2454" s="5"/>
      <c r="C2454" s="5"/>
      <c r="D2454" s="5"/>
      <c r="E2454" s="5"/>
      <c r="F2454" s="5"/>
      <c r="G2454" s="5"/>
    </row>
    <row r="2455" spans="1:26" customHeight="1" ht="18" hidden="true" outlineLevel="3">
      <c r="A2455" s="2" t="s">
        <v>4581</v>
      </c>
      <c r="B2455" s="3" t="s">
        <v>4582</v>
      </c>
      <c r="C2455" s="2"/>
      <c r="D2455" s="2" t="s">
        <v>16</v>
      </c>
      <c r="E2455" s="4">
        <f>100.00*(1-Z1%)</f>
        <v>100</v>
      </c>
      <c r="F2455" s="2">
        <v>1</v>
      </c>
      <c r="G2455" s="2"/>
    </row>
    <row r="2456" spans="1:26" customHeight="1" ht="18" hidden="true" outlineLevel="3">
      <c r="A2456" s="2" t="s">
        <v>4583</v>
      </c>
      <c r="B2456" s="3" t="s">
        <v>4584</v>
      </c>
      <c r="C2456" s="2"/>
      <c r="D2456" s="2" t="s">
        <v>16</v>
      </c>
      <c r="E2456" s="4">
        <f>100.00*(1-Z1%)</f>
        <v>100</v>
      </c>
      <c r="F2456" s="2">
        <v>3</v>
      </c>
      <c r="G2456" s="2"/>
    </row>
    <row r="2457" spans="1:26" customHeight="1" ht="18" hidden="true" outlineLevel="3">
      <c r="A2457" s="2" t="s">
        <v>4585</v>
      </c>
      <c r="B2457" s="3" t="s">
        <v>4586</v>
      </c>
      <c r="C2457" s="2"/>
      <c r="D2457" s="2" t="s">
        <v>16</v>
      </c>
      <c r="E2457" s="4">
        <f>150.00*(1-Z1%)</f>
        <v>150</v>
      </c>
      <c r="F2457" s="2">
        <v>1</v>
      </c>
      <c r="G2457" s="2"/>
    </row>
    <row r="2458" spans="1:26" customHeight="1" ht="18" hidden="true" outlineLevel="3">
      <c r="A2458" s="2" t="s">
        <v>4587</v>
      </c>
      <c r="B2458" s="3" t="s">
        <v>4588</v>
      </c>
      <c r="C2458" s="2"/>
      <c r="D2458" s="2" t="s">
        <v>16</v>
      </c>
      <c r="E2458" s="4">
        <f>150.00*(1-Z1%)</f>
        <v>150</v>
      </c>
      <c r="F2458" s="2">
        <v>3</v>
      </c>
      <c r="G2458" s="2"/>
    </row>
    <row r="2459" spans="1:26" customHeight="1" ht="18" hidden="true" outlineLevel="3">
      <c r="A2459" s="2" t="s">
        <v>4589</v>
      </c>
      <c r="B2459" s="3" t="s">
        <v>4590</v>
      </c>
      <c r="C2459" s="2"/>
      <c r="D2459" s="2" t="s">
        <v>16</v>
      </c>
      <c r="E2459" s="4">
        <f>100.00*(1-Z1%)</f>
        <v>100</v>
      </c>
      <c r="F2459" s="2">
        <v>2</v>
      </c>
      <c r="G2459" s="2"/>
    </row>
    <row r="2460" spans="1:26" customHeight="1" ht="18" hidden="true" outlineLevel="3">
      <c r="A2460" s="2" t="s">
        <v>4591</v>
      </c>
      <c r="B2460" s="3" t="s">
        <v>4592</v>
      </c>
      <c r="C2460" s="2"/>
      <c r="D2460" s="2" t="s">
        <v>16</v>
      </c>
      <c r="E2460" s="4">
        <f>150.00*(1-Z1%)</f>
        <v>150</v>
      </c>
      <c r="F2460" s="2">
        <v>2</v>
      </c>
      <c r="G2460" s="2"/>
    </row>
    <row r="2461" spans="1:26" customHeight="1" ht="18" hidden="true" outlineLevel="3">
      <c r="A2461" s="2" t="s">
        <v>4593</v>
      </c>
      <c r="B2461" s="3" t="s">
        <v>4594</v>
      </c>
      <c r="C2461" s="2"/>
      <c r="D2461" s="2" t="s">
        <v>16</v>
      </c>
      <c r="E2461" s="4">
        <f>100.00*(1-Z1%)</f>
        <v>100</v>
      </c>
      <c r="F2461" s="2">
        <v>1</v>
      </c>
      <c r="G2461" s="2"/>
    </row>
    <row r="2462" spans="1:26" customHeight="1" ht="18" hidden="true" outlineLevel="3">
      <c r="A2462" s="2" t="s">
        <v>4595</v>
      </c>
      <c r="B2462" s="3" t="s">
        <v>4596</v>
      </c>
      <c r="C2462" s="2"/>
      <c r="D2462" s="2" t="s">
        <v>16</v>
      </c>
      <c r="E2462" s="4">
        <f>150.00*(1-Z1%)</f>
        <v>150</v>
      </c>
      <c r="F2462" s="2">
        <v>1</v>
      </c>
      <c r="G2462" s="2"/>
    </row>
    <row r="2463" spans="1:26" customHeight="1" ht="18" hidden="true" outlineLevel="3">
      <c r="A2463" s="2" t="s">
        <v>4597</v>
      </c>
      <c r="B2463" s="3" t="s">
        <v>4598</v>
      </c>
      <c r="C2463" s="2"/>
      <c r="D2463" s="2" t="s">
        <v>16</v>
      </c>
      <c r="E2463" s="4">
        <f>120.00*(1-Z1%)</f>
        <v>120</v>
      </c>
      <c r="F2463" s="2">
        <v>1</v>
      </c>
      <c r="G2463" s="2"/>
    </row>
    <row r="2464" spans="1:26" customHeight="1" ht="35" hidden="true" outlineLevel="3">
      <c r="A2464" s="5" t="s">
        <v>4599</v>
      </c>
      <c r="B2464" s="5"/>
      <c r="C2464" s="5"/>
      <c r="D2464" s="5"/>
      <c r="E2464" s="5"/>
      <c r="F2464" s="5"/>
      <c r="G2464" s="5"/>
    </row>
    <row r="2465" spans="1:26" customHeight="1" ht="18" hidden="true" outlineLevel="3">
      <c r="A2465" s="2" t="s">
        <v>4600</v>
      </c>
      <c r="B2465" s="3" t="s">
        <v>4601</v>
      </c>
      <c r="C2465" s="2"/>
      <c r="D2465" s="2" t="s">
        <v>16</v>
      </c>
      <c r="E2465" s="4">
        <f>150.00*(1-Z1%)</f>
        <v>150</v>
      </c>
      <c r="F2465" s="2">
        <v>3</v>
      </c>
      <c r="G2465" s="2"/>
    </row>
    <row r="2466" spans="1:26" customHeight="1" ht="36" hidden="true" outlineLevel="3">
      <c r="A2466" s="2" t="s">
        <v>4602</v>
      </c>
      <c r="B2466" s="3" t="s">
        <v>4603</v>
      </c>
      <c r="C2466" s="2"/>
      <c r="D2466" s="2" t="s">
        <v>16</v>
      </c>
      <c r="E2466" s="4">
        <f>150.00*(1-Z1%)</f>
        <v>150</v>
      </c>
      <c r="F2466" s="2">
        <v>3</v>
      </c>
      <c r="G2466" s="2"/>
    </row>
    <row r="2467" spans="1:26" customHeight="1" ht="36" hidden="true" outlineLevel="3">
      <c r="A2467" s="2" t="s">
        <v>4604</v>
      </c>
      <c r="B2467" s="3" t="s">
        <v>4605</v>
      </c>
      <c r="C2467" s="2"/>
      <c r="D2467" s="2" t="s">
        <v>16</v>
      </c>
      <c r="E2467" s="4">
        <f>170.00*(1-Z1%)</f>
        <v>170</v>
      </c>
      <c r="F2467" s="2">
        <v>1</v>
      </c>
      <c r="G2467" s="2"/>
    </row>
    <row r="2468" spans="1:26" customHeight="1" ht="35" hidden="true" outlineLevel="3">
      <c r="A2468" s="5" t="s">
        <v>4606</v>
      </c>
      <c r="B2468" s="5"/>
      <c r="C2468" s="5"/>
      <c r="D2468" s="5"/>
      <c r="E2468" s="5"/>
      <c r="F2468" s="5"/>
      <c r="G2468" s="5"/>
    </row>
    <row r="2469" spans="1:26" customHeight="1" ht="18" hidden="true" outlineLevel="3">
      <c r="A2469" s="2" t="s">
        <v>4607</v>
      </c>
      <c r="B2469" s="3" t="s">
        <v>4608</v>
      </c>
      <c r="C2469" s="2"/>
      <c r="D2469" s="2" t="s">
        <v>16</v>
      </c>
      <c r="E2469" s="4">
        <f>100.00*(1-Z1%)</f>
        <v>100</v>
      </c>
      <c r="F2469" s="2">
        <v>2</v>
      </c>
      <c r="G2469" s="2"/>
    </row>
    <row r="2470" spans="1:26" customHeight="1" ht="36" hidden="true" outlineLevel="3">
      <c r="A2470" s="2" t="s">
        <v>4609</v>
      </c>
      <c r="B2470" s="3" t="s">
        <v>4610</v>
      </c>
      <c r="C2470" s="2"/>
      <c r="D2470" s="2" t="s">
        <v>16</v>
      </c>
      <c r="E2470" s="4">
        <f>50.00*(1-Z1%)</f>
        <v>50</v>
      </c>
      <c r="F2470" s="2">
        <v>3</v>
      </c>
      <c r="G2470" s="2"/>
    </row>
    <row r="2471" spans="1:26" customHeight="1" ht="36" hidden="true" outlineLevel="3">
      <c r="A2471" s="2" t="s">
        <v>4611</v>
      </c>
      <c r="B2471" s="3" t="s">
        <v>4612</v>
      </c>
      <c r="C2471" s="2"/>
      <c r="D2471" s="2" t="s">
        <v>16</v>
      </c>
      <c r="E2471" s="4">
        <f>75.00*(1-Z1%)</f>
        <v>75</v>
      </c>
      <c r="F2471" s="2">
        <v>1</v>
      </c>
      <c r="G2471" s="2"/>
    </row>
    <row r="2472" spans="1:26" customHeight="1" ht="36" hidden="true" outlineLevel="3">
      <c r="A2472" s="2" t="s">
        <v>4613</v>
      </c>
      <c r="B2472" s="3" t="s">
        <v>4614</v>
      </c>
      <c r="C2472" s="2"/>
      <c r="D2472" s="2" t="s">
        <v>16</v>
      </c>
      <c r="E2472" s="4">
        <f>180.00*(1-Z1%)</f>
        <v>180</v>
      </c>
      <c r="F2472" s="2">
        <v>3</v>
      </c>
      <c r="G2472" s="2"/>
    </row>
    <row r="2473" spans="1:26" customHeight="1" ht="36" hidden="true" outlineLevel="3">
      <c r="A2473" s="2" t="s">
        <v>4615</v>
      </c>
      <c r="B2473" s="3" t="s">
        <v>4616</v>
      </c>
      <c r="C2473" s="2"/>
      <c r="D2473" s="2" t="s">
        <v>16</v>
      </c>
      <c r="E2473" s="4">
        <f>100.00*(1-Z1%)</f>
        <v>100</v>
      </c>
      <c r="F2473" s="2">
        <v>5</v>
      </c>
      <c r="G2473" s="2"/>
    </row>
    <row r="2474" spans="1:26" customHeight="1" ht="35" hidden="true" outlineLevel="3">
      <c r="A2474" s="5" t="s">
        <v>4617</v>
      </c>
      <c r="B2474" s="5"/>
      <c r="C2474" s="5"/>
      <c r="D2474" s="5"/>
      <c r="E2474" s="5"/>
      <c r="F2474" s="5"/>
      <c r="G2474" s="5"/>
    </row>
    <row r="2475" spans="1:26" customHeight="1" ht="36" hidden="true" outlineLevel="3">
      <c r="A2475" s="2" t="s">
        <v>4618</v>
      </c>
      <c r="B2475" s="3" t="s">
        <v>4619</v>
      </c>
      <c r="C2475" s="2"/>
      <c r="D2475" s="2" t="s">
        <v>16</v>
      </c>
      <c r="E2475" s="4">
        <f>100.00*(1-Z1%)</f>
        <v>100</v>
      </c>
      <c r="F2475" s="2">
        <v>2</v>
      </c>
      <c r="G2475" s="2"/>
    </row>
    <row r="2476" spans="1:26" customHeight="1" ht="36" hidden="true" outlineLevel="3">
      <c r="A2476" s="2" t="s">
        <v>4620</v>
      </c>
      <c r="B2476" s="3" t="s">
        <v>4621</v>
      </c>
      <c r="C2476" s="2"/>
      <c r="D2476" s="2" t="s">
        <v>16</v>
      </c>
      <c r="E2476" s="4">
        <f>100.00*(1-Z1%)</f>
        <v>100</v>
      </c>
      <c r="F2476" s="2">
        <v>2</v>
      </c>
      <c r="G2476" s="2"/>
    </row>
    <row r="2477" spans="1:26" customHeight="1" ht="18" hidden="true" outlineLevel="3">
      <c r="A2477" s="2" t="s">
        <v>4622</v>
      </c>
      <c r="B2477" s="3" t="s">
        <v>4623</v>
      </c>
      <c r="C2477" s="2"/>
      <c r="D2477" s="2" t="s">
        <v>16</v>
      </c>
      <c r="E2477" s="4">
        <f>100.00*(1-Z1%)</f>
        <v>100</v>
      </c>
      <c r="F2477" s="2">
        <v>2</v>
      </c>
      <c r="G2477" s="2"/>
    </row>
    <row r="2478" spans="1:26" customHeight="1" ht="35" hidden="true" outlineLevel="3">
      <c r="A2478" s="5" t="s">
        <v>4624</v>
      </c>
      <c r="B2478" s="5"/>
      <c r="C2478" s="5"/>
      <c r="D2478" s="5"/>
      <c r="E2478" s="5"/>
      <c r="F2478" s="5"/>
      <c r="G2478" s="5"/>
    </row>
    <row r="2479" spans="1:26" customHeight="1" ht="18" hidden="true" outlineLevel="3">
      <c r="A2479" s="2" t="s">
        <v>4625</v>
      </c>
      <c r="B2479" s="3" t="s">
        <v>4626</v>
      </c>
      <c r="C2479" s="2"/>
      <c r="D2479" s="2" t="s">
        <v>16</v>
      </c>
      <c r="E2479" s="4">
        <f>90.00*(1-Z1%)</f>
        <v>90</v>
      </c>
      <c r="F2479" s="2">
        <v>4</v>
      </c>
      <c r="G2479" s="2"/>
    </row>
    <row r="2480" spans="1:26" customHeight="1" ht="36" hidden="true" outlineLevel="3">
      <c r="A2480" s="2" t="s">
        <v>4627</v>
      </c>
      <c r="B2480" s="3" t="s">
        <v>4628</v>
      </c>
      <c r="C2480" s="2"/>
      <c r="D2480" s="2" t="s">
        <v>16</v>
      </c>
      <c r="E2480" s="4">
        <f>50.00*(1-Z1%)</f>
        <v>50</v>
      </c>
      <c r="F2480" s="2">
        <v>1</v>
      </c>
      <c r="G2480" s="2"/>
    </row>
    <row r="2481" spans="1:26" customHeight="1" ht="18" hidden="true" outlineLevel="3">
      <c r="A2481" s="2" t="s">
        <v>4629</v>
      </c>
      <c r="B2481" s="3" t="s">
        <v>4630</v>
      </c>
      <c r="C2481" s="2"/>
      <c r="D2481" s="2" t="s">
        <v>16</v>
      </c>
      <c r="E2481" s="4">
        <f>80.00*(1-Z1%)</f>
        <v>80</v>
      </c>
      <c r="F2481" s="2">
        <v>2</v>
      </c>
      <c r="G2481" s="2"/>
    </row>
    <row r="2482" spans="1:26" customHeight="1" ht="35" hidden="true" outlineLevel="2">
      <c r="A2482" s="5" t="s">
        <v>4631</v>
      </c>
      <c r="B2482" s="5"/>
      <c r="C2482" s="5"/>
      <c r="D2482" s="5"/>
      <c r="E2482" s="5"/>
      <c r="F2482" s="5"/>
      <c r="G2482" s="5"/>
    </row>
    <row r="2483" spans="1:26" customHeight="1" ht="35" hidden="true" outlineLevel="3">
      <c r="A2483" s="5" t="s">
        <v>4632</v>
      </c>
      <c r="B2483" s="5"/>
      <c r="C2483" s="5"/>
      <c r="D2483" s="5"/>
      <c r="E2483" s="5"/>
      <c r="F2483" s="5"/>
      <c r="G2483" s="5"/>
    </row>
    <row r="2484" spans="1:26" customHeight="1" ht="18" hidden="true" outlineLevel="3">
      <c r="A2484" s="2" t="s">
        <v>4633</v>
      </c>
      <c r="B2484" s="3" t="s">
        <v>4634</v>
      </c>
      <c r="C2484" s="2"/>
      <c r="D2484" s="2" t="s">
        <v>16</v>
      </c>
      <c r="E2484" s="4">
        <f>100.00*(1-Z1%)</f>
        <v>100</v>
      </c>
      <c r="F2484" s="2">
        <v>1</v>
      </c>
      <c r="G2484" s="2"/>
    </row>
    <row r="2485" spans="1:26" customHeight="1" ht="18" hidden="true" outlineLevel="3">
      <c r="A2485" s="2" t="s">
        <v>4635</v>
      </c>
      <c r="B2485" s="3" t="s">
        <v>4636</v>
      </c>
      <c r="C2485" s="2"/>
      <c r="D2485" s="2" t="s">
        <v>16</v>
      </c>
      <c r="E2485" s="4">
        <f>100.00*(1-Z1%)</f>
        <v>100</v>
      </c>
      <c r="F2485" s="2">
        <v>1</v>
      </c>
      <c r="G2485" s="2"/>
    </row>
    <row r="2486" spans="1:26" customHeight="1" ht="18" hidden="true" outlineLevel="3">
      <c r="A2486" s="2" t="s">
        <v>4637</v>
      </c>
      <c r="B2486" s="3" t="s">
        <v>4638</v>
      </c>
      <c r="C2486" s="2"/>
      <c r="D2486" s="2" t="s">
        <v>16</v>
      </c>
      <c r="E2486" s="4">
        <f>100.00*(1-Z1%)</f>
        <v>100</v>
      </c>
      <c r="F2486" s="2">
        <v>2</v>
      </c>
      <c r="G2486" s="2"/>
    </row>
    <row r="2487" spans="1:26" customHeight="1" ht="18" hidden="true" outlineLevel="3">
      <c r="A2487" s="2" t="s">
        <v>4639</v>
      </c>
      <c r="B2487" s="3" t="s">
        <v>4640</v>
      </c>
      <c r="C2487" s="2"/>
      <c r="D2487" s="2" t="s">
        <v>16</v>
      </c>
      <c r="E2487" s="4">
        <f>200.00*(1-Z1%)</f>
        <v>200</v>
      </c>
      <c r="F2487" s="2">
        <v>1</v>
      </c>
      <c r="G2487" s="2"/>
    </row>
    <row r="2488" spans="1:26" customHeight="1" ht="18" hidden="true" outlineLevel="3">
      <c r="A2488" s="2" t="s">
        <v>4641</v>
      </c>
      <c r="B2488" s="3" t="s">
        <v>4642</v>
      </c>
      <c r="C2488" s="2"/>
      <c r="D2488" s="2" t="s">
        <v>16</v>
      </c>
      <c r="E2488" s="4">
        <f>350.00*(1-Z1%)</f>
        <v>350</v>
      </c>
      <c r="F2488" s="2">
        <v>1</v>
      </c>
      <c r="G2488" s="2"/>
    </row>
    <row r="2489" spans="1:26" customHeight="1" ht="18" hidden="true" outlineLevel="3">
      <c r="A2489" s="2" t="s">
        <v>4643</v>
      </c>
      <c r="B2489" s="3" t="s">
        <v>4644</v>
      </c>
      <c r="C2489" s="2"/>
      <c r="D2489" s="2" t="s">
        <v>16</v>
      </c>
      <c r="E2489" s="4">
        <f>450.00*(1-Z1%)</f>
        <v>450</v>
      </c>
      <c r="F2489" s="2">
        <v>2</v>
      </c>
      <c r="G2489" s="2"/>
    </row>
    <row r="2490" spans="1:26" customHeight="1" ht="18" hidden="true" outlineLevel="3">
      <c r="A2490" s="2" t="s">
        <v>4645</v>
      </c>
      <c r="B2490" s="3" t="s">
        <v>4646</v>
      </c>
      <c r="C2490" s="2"/>
      <c r="D2490" s="2" t="s">
        <v>16</v>
      </c>
      <c r="E2490" s="4">
        <f>750.00*(1-Z1%)</f>
        <v>750</v>
      </c>
      <c r="F2490" s="2">
        <v>1</v>
      </c>
      <c r="G2490" s="2"/>
    </row>
    <row r="2491" spans="1:26" customHeight="1" ht="18" hidden="true" outlineLevel="3">
      <c r="A2491" s="2" t="s">
        <v>4647</v>
      </c>
      <c r="B2491" s="3" t="s">
        <v>4648</v>
      </c>
      <c r="C2491" s="2"/>
      <c r="D2491" s="2" t="s">
        <v>16</v>
      </c>
      <c r="E2491" s="4">
        <f>150.00*(1-Z1%)</f>
        <v>150</v>
      </c>
      <c r="F2491" s="2">
        <v>1</v>
      </c>
      <c r="G2491" s="2"/>
    </row>
    <row r="2492" spans="1:26" customHeight="1" ht="18" hidden="true" outlineLevel="3">
      <c r="A2492" s="2" t="s">
        <v>4649</v>
      </c>
      <c r="B2492" s="3" t="s">
        <v>4650</v>
      </c>
      <c r="C2492" s="2"/>
      <c r="D2492" s="2" t="s">
        <v>16</v>
      </c>
      <c r="E2492" s="4">
        <f>100.00*(1-Z1%)</f>
        <v>100</v>
      </c>
      <c r="F2492" s="2">
        <v>2</v>
      </c>
      <c r="G2492" s="2"/>
    </row>
    <row r="2493" spans="1:26" customHeight="1" ht="18" hidden="true" outlineLevel="3">
      <c r="A2493" s="2" t="s">
        <v>4651</v>
      </c>
      <c r="B2493" s="3" t="s">
        <v>4652</v>
      </c>
      <c r="C2493" s="2"/>
      <c r="D2493" s="2" t="s">
        <v>16</v>
      </c>
      <c r="E2493" s="4">
        <f>120.00*(1-Z1%)</f>
        <v>120</v>
      </c>
      <c r="F2493" s="2">
        <v>1</v>
      </c>
      <c r="G2493" s="2"/>
    </row>
    <row r="2494" spans="1:26" customHeight="1" ht="18" hidden="true" outlineLevel="3">
      <c r="A2494" s="2" t="s">
        <v>4653</v>
      </c>
      <c r="B2494" s="3" t="s">
        <v>4654</v>
      </c>
      <c r="C2494" s="2"/>
      <c r="D2494" s="2" t="s">
        <v>16</v>
      </c>
      <c r="E2494" s="4">
        <f>250.00*(1-Z1%)</f>
        <v>250</v>
      </c>
      <c r="F2494" s="2">
        <v>1</v>
      </c>
      <c r="G2494" s="2"/>
    </row>
    <row r="2495" spans="1:26" customHeight="1" ht="35" hidden="true" outlineLevel="3">
      <c r="A2495" s="5" t="s">
        <v>4655</v>
      </c>
      <c r="B2495" s="5"/>
      <c r="C2495" s="5"/>
      <c r="D2495" s="5"/>
      <c r="E2495" s="5"/>
      <c r="F2495" s="5"/>
      <c r="G2495" s="5"/>
    </row>
    <row r="2496" spans="1:26" customHeight="1" ht="18" hidden="true" outlineLevel="3">
      <c r="A2496" s="2" t="s">
        <v>4656</v>
      </c>
      <c r="B2496" s="3" t="s">
        <v>4657</v>
      </c>
      <c r="C2496" s="2"/>
      <c r="D2496" s="2" t="s">
        <v>16</v>
      </c>
      <c r="E2496" s="4">
        <f>450.00*(1-Z1%)</f>
        <v>450</v>
      </c>
      <c r="F2496" s="2">
        <v>1</v>
      </c>
      <c r="G2496" s="2"/>
    </row>
    <row r="2497" spans="1:26" customHeight="1" ht="36" hidden="true" outlineLevel="3">
      <c r="A2497" s="2" t="s">
        <v>4658</v>
      </c>
      <c r="B2497" s="3" t="s">
        <v>4659</v>
      </c>
      <c r="C2497" s="2"/>
      <c r="D2497" s="2" t="s">
        <v>16</v>
      </c>
      <c r="E2497" s="4">
        <f>350.00*(1-Z1%)</f>
        <v>350</v>
      </c>
      <c r="F2497" s="2">
        <v>1</v>
      </c>
      <c r="G2497" s="2"/>
    </row>
    <row r="2498" spans="1:26" customHeight="1" ht="35" hidden="true" outlineLevel="3">
      <c r="A2498" s="5" t="s">
        <v>4660</v>
      </c>
      <c r="B2498" s="5"/>
      <c r="C2498" s="5"/>
      <c r="D2498" s="5"/>
      <c r="E2498" s="5"/>
      <c r="F2498" s="5"/>
      <c r="G2498" s="5"/>
    </row>
    <row r="2499" spans="1:26" customHeight="1" ht="18" hidden="true" outlineLevel="3">
      <c r="A2499" s="2" t="s">
        <v>4661</v>
      </c>
      <c r="B2499" s="3" t="s">
        <v>4662</v>
      </c>
      <c r="C2499" s="2"/>
      <c r="D2499" s="2" t="s">
        <v>16</v>
      </c>
      <c r="E2499" s="4">
        <f>250.00*(1-Z1%)</f>
        <v>250</v>
      </c>
      <c r="F2499" s="2">
        <v>1</v>
      </c>
      <c r="G2499" s="2"/>
    </row>
    <row r="2500" spans="1:26" customHeight="1" ht="18" hidden="true" outlineLevel="3">
      <c r="A2500" s="2" t="s">
        <v>4663</v>
      </c>
      <c r="B2500" s="3" t="s">
        <v>4664</v>
      </c>
      <c r="C2500" s="2"/>
      <c r="D2500" s="2" t="s">
        <v>16</v>
      </c>
      <c r="E2500" s="4">
        <f>250.00*(1-Z1%)</f>
        <v>250</v>
      </c>
      <c r="F2500" s="2">
        <v>1</v>
      </c>
      <c r="G2500" s="2"/>
    </row>
    <row r="2501" spans="1:26" customHeight="1" ht="18" hidden="true" outlineLevel="3">
      <c r="A2501" s="2" t="s">
        <v>4665</v>
      </c>
      <c r="B2501" s="3" t="s">
        <v>4666</v>
      </c>
      <c r="C2501" s="2"/>
      <c r="D2501" s="2" t="s">
        <v>16</v>
      </c>
      <c r="E2501" s="4">
        <f>100.00*(1-Z1%)</f>
        <v>100</v>
      </c>
      <c r="F2501" s="2">
        <v>1</v>
      </c>
      <c r="G2501" s="2"/>
    </row>
    <row r="2502" spans="1:26" customHeight="1" ht="18" hidden="true" outlineLevel="3">
      <c r="A2502" s="2" t="s">
        <v>4667</v>
      </c>
      <c r="B2502" s="3" t="s">
        <v>4668</v>
      </c>
      <c r="C2502" s="2"/>
      <c r="D2502" s="2" t="s">
        <v>16</v>
      </c>
      <c r="E2502" s="4">
        <f>150.00*(1-Z1%)</f>
        <v>150</v>
      </c>
      <c r="F2502" s="2">
        <v>1</v>
      </c>
      <c r="G2502" s="2"/>
    </row>
    <row r="2503" spans="1:26" customHeight="1" ht="18" hidden="true" outlineLevel="3">
      <c r="A2503" s="2" t="s">
        <v>4669</v>
      </c>
      <c r="B2503" s="3" t="s">
        <v>4670</v>
      </c>
      <c r="C2503" s="2"/>
      <c r="D2503" s="2" t="s">
        <v>16</v>
      </c>
      <c r="E2503" s="4">
        <f>200.00*(1-Z1%)</f>
        <v>200</v>
      </c>
      <c r="F2503" s="2">
        <v>2</v>
      </c>
      <c r="G2503" s="2"/>
    </row>
    <row r="2504" spans="1:26" customHeight="1" ht="18" hidden="true" outlineLevel="3">
      <c r="A2504" s="2" t="s">
        <v>4671</v>
      </c>
      <c r="B2504" s="3" t="s">
        <v>4672</v>
      </c>
      <c r="C2504" s="2"/>
      <c r="D2504" s="2" t="s">
        <v>16</v>
      </c>
      <c r="E2504" s="4">
        <f>200.00*(1-Z1%)</f>
        <v>200</v>
      </c>
      <c r="F2504" s="2">
        <v>1</v>
      </c>
      <c r="G2504" s="2"/>
    </row>
    <row r="2505" spans="1:26" customHeight="1" ht="18" hidden="true" outlineLevel="3">
      <c r="A2505" s="2" t="s">
        <v>4673</v>
      </c>
      <c r="B2505" s="3" t="s">
        <v>4674</v>
      </c>
      <c r="C2505" s="2"/>
      <c r="D2505" s="2" t="s">
        <v>16</v>
      </c>
      <c r="E2505" s="4">
        <f>650.00*(1-Z1%)</f>
        <v>650</v>
      </c>
      <c r="F2505" s="2">
        <v>1</v>
      </c>
      <c r="G2505" s="2"/>
    </row>
    <row r="2506" spans="1:26" customHeight="1" ht="18" hidden="true" outlineLevel="3">
      <c r="A2506" s="2" t="s">
        <v>4675</v>
      </c>
      <c r="B2506" s="3" t="s">
        <v>4676</v>
      </c>
      <c r="C2506" s="2"/>
      <c r="D2506" s="2" t="s">
        <v>16</v>
      </c>
      <c r="E2506" s="4">
        <f>150.00*(1-Z1%)</f>
        <v>150</v>
      </c>
      <c r="F2506" s="2">
        <v>1</v>
      </c>
      <c r="G2506" s="2"/>
    </row>
    <row r="2507" spans="1:26" customHeight="1" ht="18" hidden="true" outlineLevel="3">
      <c r="A2507" s="2" t="s">
        <v>4677</v>
      </c>
      <c r="B2507" s="3" t="s">
        <v>4678</v>
      </c>
      <c r="C2507" s="2"/>
      <c r="D2507" s="2" t="s">
        <v>16</v>
      </c>
      <c r="E2507" s="4">
        <f>575.00*(1-Z1%)</f>
        <v>575</v>
      </c>
      <c r="F2507" s="2">
        <v>1</v>
      </c>
      <c r="G2507" s="2"/>
    </row>
    <row r="2508" spans="1:26" customHeight="1" ht="18" hidden="true" outlineLevel="3">
      <c r="A2508" s="2" t="s">
        <v>4679</v>
      </c>
      <c r="B2508" s="3" t="s">
        <v>4680</v>
      </c>
      <c r="C2508" s="2"/>
      <c r="D2508" s="2" t="s">
        <v>16</v>
      </c>
      <c r="E2508" s="4">
        <f>150.00*(1-Z1%)</f>
        <v>150</v>
      </c>
      <c r="F2508" s="2">
        <v>1</v>
      </c>
      <c r="G2508" s="2"/>
    </row>
    <row r="2509" spans="1:26" customHeight="1" ht="36" hidden="true" outlineLevel="3">
      <c r="A2509" s="2" t="s">
        <v>4681</v>
      </c>
      <c r="B2509" s="3" t="s">
        <v>4682</v>
      </c>
      <c r="C2509" s="2"/>
      <c r="D2509" s="2" t="s">
        <v>16</v>
      </c>
      <c r="E2509" s="4">
        <f>150.00*(1-Z1%)</f>
        <v>150</v>
      </c>
      <c r="F2509" s="2">
        <v>1</v>
      </c>
      <c r="G2509" s="2"/>
    </row>
    <row r="2510" spans="1:26" customHeight="1" ht="36" hidden="true" outlineLevel="3">
      <c r="A2510" s="2" t="s">
        <v>4683</v>
      </c>
      <c r="B2510" s="3" t="s">
        <v>4684</v>
      </c>
      <c r="C2510" s="2"/>
      <c r="D2510" s="2" t="s">
        <v>16</v>
      </c>
      <c r="E2510" s="4">
        <f>130.00*(1-Z1%)</f>
        <v>130</v>
      </c>
      <c r="F2510" s="2">
        <v>1</v>
      </c>
      <c r="G2510" s="2"/>
    </row>
    <row r="2511" spans="1:26" customHeight="1" ht="36" hidden="true" outlineLevel="3">
      <c r="A2511" s="2" t="s">
        <v>4685</v>
      </c>
      <c r="B2511" s="3" t="s">
        <v>4686</v>
      </c>
      <c r="C2511" s="2"/>
      <c r="D2511" s="2" t="s">
        <v>16</v>
      </c>
      <c r="E2511" s="4">
        <f>350.00*(1-Z1%)</f>
        <v>350</v>
      </c>
      <c r="F2511" s="2">
        <v>1</v>
      </c>
      <c r="G2511" s="2"/>
    </row>
    <row r="2512" spans="1:26" customHeight="1" ht="18" hidden="true" outlineLevel="3">
      <c r="A2512" s="2" t="s">
        <v>4687</v>
      </c>
      <c r="B2512" s="3" t="s">
        <v>4688</v>
      </c>
      <c r="C2512" s="2"/>
      <c r="D2512" s="2" t="s">
        <v>16</v>
      </c>
      <c r="E2512" s="4">
        <f>150.00*(1-Z1%)</f>
        <v>150</v>
      </c>
      <c r="F2512" s="2">
        <v>1</v>
      </c>
      <c r="G2512" s="2"/>
    </row>
    <row r="2513" spans="1:26" customHeight="1" ht="18" hidden="true" outlineLevel="3">
      <c r="A2513" s="2" t="s">
        <v>4689</v>
      </c>
      <c r="B2513" s="3" t="s">
        <v>4690</v>
      </c>
      <c r="C2513" s="2"/>
      <c r="D2513" s="2" t="s">
        <v>16</v>
      </c>
      <c r="E2513" s="4">
        <f>190.00*(1-Z1%)</f>
        <v>190</v>
      </c>
      <c r="F2513" s="2">
        <v>1</v>
      </c>
      <c r="G2513" s="2"/>
    </row>
    <row r="2514" spans="1:26" customHeight="1" ht="18" hidden="true" outlineLevel="3">
      <c r="A2514" s="2" t="s">
        <v>4691</v>
      </c>
      <c r="B2514" s="3" t="s">
        <v>4692</v>
      </c>
      <c r="C2514" s="2"/>
      <c r="D2514" s="2" t="s">
        <v>16</v>
      </c>
      <c r="E2514" s="4">
        <f>230.00*(1-Z1%)</f>
        <v>230</v>
      </c>
      <c r="F2514" s="2">
        <v>1</v>
      </c>
      <c r="G2514" s="2"/>
    </row>
    <row r="2515" spans="1:26" customHeight="1" ht="18" hidden="true" outlineLevel="3">
      <c r="A2515" s="2" t="s">
        <v>4693</v>
      </c>
      <c r="B2515" s="3" t="s">
        <v>4694</v>
      </c>
      <c r="C2515" s="2"/>
      <c r="D2515" s="2" t="s">
        <v>16</v>
      </c>
      <c r="E2515" s="4">
        <f>290.00*(1-Z1%)</f>
        <v>290</v>
      </c>
      <c r="F2515" s="2">
        <v>2</v>
      </c>
      <c r="G2515" s="2"/>
    </row>
    <row r="2516" spans="1:26" customHeight="1" ht="18" hidden="true" outlineLevel="3">
      <c r="A2516" s="2" t="s">
        <v>4695</v>
      </c>
      <c r="B2516" s="3" t="s">
        <v>4696</v>
      </c>
      <c r="C2516" s="2"/>
      <c r="D2516" s="2" t="s">
        <v>16</v>
      </c>
      <c r="E2516" s="4">
        <f>380.00*(1-Z1%)</f>
        <v>380</v>
      </c>
      <c r="F2516" s="2">
        <v>2</v>
      </c>
      <c r="G2516" s="2"/>
    </row>
    <row r="2517" spans="1:26" customHeight="1" ht="18" hidden="true" outlineLevel="3">
      <c r="A2517" s="2" t="s">
        <v>4697</v>
      </c>
      <c r="B2517" s="3" t="s">
        <v>4698</v>
      </c>
      <c r="C2517" s="2"/>
      <c r="D2517" s="2" t="s">
        <v>16</v>
      </c>
      <c r="E2517" s="4">
        <f>490.00*(1-Z1%)</f>
        <v>490</v>
      </c>
      <c r="F2517" s="2">
        <v>1</v>
      </c>
      <c r="G2517" s="2"/>
    </row>
    <row r="2518" spans="1:26" customHeight="1" ht="18" hidden="true" outlineLevel="3">
      <c r="A2518" s="2" t="s">
        <v>4699</v>
      </c>
      <c r="B2518" s="3" t="s">
        <v>4700</v>
      </c>
      <c r="C2518" s="2"/>
      <c r="D2518" s="2" t="s">
        <v>16</v>
      </c>
      <c r="E2518" s="4">
        <f>1750.00*(1-Z1%)</f>
        <v>1750</v>
      </c>
      <c r="F2518" s="2">
        <v>1</v>
      </c>
      <c r="G2518" s="2"/>
    </row>
    <row r="2519" spans="1:26" customHeight="1" ht="36" hidden="true" outlineLevel="3">
      <c r="A2519" s="2" t="s">
        <v>4701</v>
      </c>
      <c r="B2519" s="3" t="s">
        <v>4702</v>
      </c>
      <c r="C2519" s="2"/>
      <c r="D2519" s="2" t="s">
        <v>16</v>
      </c>
      <c r="E2519" s="4">
        <f>250.00*(1-Z1%)</f>
        <v>250</v>
      </c>
      <c r="F2519" s="2">
        <v>2</v>
      </c>
      <c r="G2519" s="2"/>
    </row>
    <row r="2520" spans="1:26" customHeight="1" ht="36" hidden="true" outlineLevel="3">
      <c r="A2520" s="2" t="s">
        <v>4703</v>
      </c>
      <c r="B2520" s="3" t="s">
        <v>4704</v>
      </c>
      <c r="C2520" s="2"/>
      <c r="D2520" s="2" t="s">
        <v>16</v>
      </c>
      <c r="E2520" s="4">
        <f>200.00*(1-Z1%)</f>
        <v>200</v>
      </c>
      <c r="F2520" s="2">
        <v>1</v>
      </c>
      <c r="G2520" s="2"/>
    </row>
    <row r="2521" spans="1:26" customHeight="1" ht="36" hidden="true" outlineLevel="3">
      <c r="A2521" s="2" t="s">
        <v>4705</v>
      </c>
      <c r="B2521" s="3" t="s">
        <v>4706</v>
      </c>
      <c r="C2521" s="2"/>
      <c r="D2521" s="2" t="s">
        <v>16</v>
      </c>
      <c r="E2521" s="4">
        <f>250.00*(1-Z1%)</f>
        <v>250</v>
      </c>
      <c r="F2521" s="2">
        <v>1</v>
      </c>
      <c r="G2521" s="2"/>
    </row>
    <row r="2522" spans="1:26" customHeight="1" ht="18" hidden="true" outlineLevel="3">
      <c r="A2522" s="2" t="s">
        <v>4707</v>
      </c>
      <c r="B2522" s="3" t="s">
        <v>4708</v>
      </c>
      <c r="C2522" s="2"/>
      <c r="D2522" s="2" t="s">
        <v>16</v>
      </c>
      <c r="E2522" s="4">
        <f>360.00*(1-Z1%)</f>
        <v>360</v>
      </c>
      <c r="F2522" s="2">
        <v>1</v>
      </c>
      <c r="G2522" s="2"/>
    </row>
    <row r="2523" spans="1:26" customHeight="1" ht="18" hidden="true" outlineLevel="3">
      <c r="A2523" s="2" t="s">
        <v>4709</v>
      </c>
      <c r="B2523" s="3" t="s">
        <v>4710</v>
      </c>
      <c r="C2523" s="2"/>
      <c r="D2523" s="2" t="s">
        <v>16</v>
      </c>
      <c r="E2523" s="4">
        <f>320.00*(1-Z1%)</f>
        <v>320</v>
      </c>
      <c r="F2523" s="2">
        <v>1</v>
      </c>
      <c r="G2523" s="2"/>
    </row>
    <row r="2524" spans="1:26" customHeight="1" ht="18" hidden="true" outlineLevel="3">
      <c r="A2524" s="2" t="s">
        <v>4711</v>
      </c>
      <c r="B2524" s="3" t="s">
        <v>4712</v>
      </c>
      <c r="C2524" s="2"/>
      <c r="D2524" s="2" t="s">
        <v>16</v>
      </c>
      <c r="E2524" s="4">
        <f>320.00*(1-Z1%)</f>
        <v>320</v>
      </c>
      <c r="F2524" s="2">
        <v>3</v>
      </c>
      <c r="G2524" s="2"/>
    </row>
    <row r="2525" spans="1:26" customHeight="1" ht="18" hidden="true" outlineLevel="3">
      <c r="A2525" s="2" t="s">
        <v>4713</v>
      </c>
      <c r="B2525" s="3" t="s">
        <v>4714</v>
      </c>
      <c r="C2525" s="2"/>
      <c r="D2525" s="2" t="s">
        <v>16</v>
      </c>
      <c r="E2525" s="4">
        <f>250.00*(1-Z1%)</f>
        <v>250</v>
      </c>
      <c r="F2525" s="2">
        <v>2</v>
      </c>
      <c r="G2525" s="2"/>
    </row>
    <row r="2526" spans="1:26" customHeight="1" ht="36" hidden="true" outlineLevel="3">
      <c r="A2526" s="2" t="s">
        <v>4715</v>
      </c>
      <c r="B2526" s="3" t="s">
        <v>4716</v>
      </c>
      <c r="C2526" s="2"/>
      <c r="D2526" s="2" t="s">
        <v>16</v>
      </c>
      <c r="E2526" s="4">
        <f>690.00*(1-Z1%)</f>
        <v>690</v>
      </c>
      <c r="F2526" s="2">
        <v>1</v>
      </c>
      <c r="G2526" s="2"/>
    </row>
    <row r="2527" spans="1:26" customHeight="1" ht="35" hidden="true" outlineLevel="3">
      <c r="A2527" s="5" t="s">
        <v>4717</v>
      </c>
      <c r="B2527" s="5"/>
      <c r="C2527" s="5"/>
      <c r="D2527" s="5"/>
      <c r="E2527" s="5"/>
      <c r="F2527" s="5"/>
      <c r="G2527" s="5"/>
    </row>
    <row r="2528" spans="1:26" customHeight="1" ht="36" hidden="true" outlineLevel="3">
      <c r="A2528" s="2" t="s">
        <v>4718</v>
      </c>
      <c r="B2528" s="3" t="s">
        <v>4719</v>
      </c>
      <c r="C2528" s="2"/>
      <c r="D2528" s="2" t="s">
        <v>16</v>
      </c>
      <c r="E2528" s="4">
        <f>150.00*(1-Z1%)</f>
        <v>150</v>
      </c>
      <c r="F2528" s="2">
        <v>1</v>
      </c>
      <c r="G2528" s="2"/>
    </row>
    <row r="2529" spans="1:26" customHeight="1" ht="18" hidden="true" outlineLevel="3">
      <c r="A2529" s="2" t="s">
        <v>4720</v>
      </c>
      <c r="B2529" s="3" t="s">
        <v>4721</v>
      </c>
      <c r="C2529" s="2"/>
      <c r="D2529" s="2" t="s">
        <v>16</v>
      </c>
      <c r="E2529" s="4">
        <f>100.00*(1-Z1%)</f>
        <v>100</v>
      </c>
      <c r="F2529" s="2">
        <v>1</v>
      </c>
      <c r="G2529" s="2"/>
    </row>
    <row r="2530" spans="1:26" customHeight="1" ht="35" hidden="true" outlineLevel="3">
      <c r="A2530" s="5" t="s">
        <v>4722</v>
      </c>
      <c r="B2530" s="5"/>
      <c r="C2530" s="5"/>
      <c r="D2530" s="5"/>
      <c r="E2530" s="5"/>
      <c r="F2530" s="5"/>
      <c r="G2530" s="5"/>
    </row>
    <row r="2531" spans="1:26" customHeight="1" ht="18" hidden="true" outlineLevel="3">
      <c r="A2531" s="2" t="s">
        <v>4723</v>
      </c>
      <c r="B2531" s="3" t="s">
        <v>4724</v>
      </c>
      <c r="C2531" s="2"/>
      <c r="D2531" s="2" t="s">
        <v>16</v>
      </c>
      <c r="E2531" s="4">
        <f>130.00*(1-Z1%)</f>
        <v>130</v>
      </c>
      <c r="F2531" s="2">
        <v>2</v>
      </c>
      <c r="G2531" s="2"/>
    </row>
    <row r="2532" spans="1:26" customHeight="1" ht="18" hidden="true" outlineLevel="3">
      <c r="A2532" s="2" t="s">
        <v>4725</v>
      </c>
      <c r="B2532" s="3" t="s">
        <v>4726</v>
      </c>
      <c r="C2532" s="2"/>
      <c r="D2532" s="2" t="s">
        <v>16</v>
      </c>
      <c r="E2532" s="4">
        <f>170.00*(1-Z1%)</f>
        <v>170</v>
      </c>
      <c r="F2532" s="2">
        <v>1</v>
      </c>
      <c r="G2532" s="2"/>
    </row>
    <row r="2533" spans="1:26" customHeight="1" ht="18" hidden="true" outlineLevel="3">
      <c r="A2533" s="2" t="s">
        <v>4727</v>
      </c>
      <c r="B2533" s="3" t="s">
        <v>4728</v>
      </c>
      <c r="C2533" s="2"/>
      <c r="D2533" s="2" t="s">
        <v>16</v>
      </c>
      <c r="E2533" s="4">
        <f>50.00*(1-Z1%)</f>
        <v>50</v>
      </c>
      <c r="F2533" s="2">
        <v>1</v>
      </c>
      <c r="G2533" s="2"/>
    </row>
    <row r="2534" spans="1:26" customHeight="1" ht="35" hidden="true" outlineLevel="3">
      <c r="A2534" s="5" t="s">
        <v>4729</v>
      </c>
      <c r="B2534" s="5"/>
      <c r="C2534" s="5"/>
      <c r="D2534" s="5"/>
      <c r="E2534" s="5"/>
      <c r="F2534" s="5"/>
      <c r="G2534" s="5"/>
    </row>
    <row r="2535" spans="1:26" customHeight="1" ht="18" hidden="true" outlineLevel="3">
      <c r="A2535" s="2" t="s">
        <v>4730</v>
      </c>
      <c r="B2535" s="3" t="s">
        <v>4731</v>
      </c>
      <c r="C2535" s="2"/>
      <c r="D2535" s="2" t="s">
        <v>16</v>
      </c>
      <c r="E2535" s="4">
        <f>200.00*(1-Z1%)</f>
        <v>200</v>
      </c>
      <c r="F2535" s="2">
        <v>3</v>
      </c>
      <c r="G2535" s="2"/>
    </row>
    <row r="2536" spans="1:26" customHeight="1" ht="18" hidden="true" outlineLevel="3">
      <c r="A2536" s="2" t="s">
        <v>4732</v>
      </c>
      <c r="B2536" s="3" t="s">
        <v>4733</v>
      </c>
      <c r="C2536" s="2"/>
      <c r="D2536" s="2" t="s">
        <v>16</v>
      </c>
      <c r="E2536" s="4">
        <f>250.00*(1-Z1%)</f>
        <v>250</v>
      </c>
      <c r="F2536" s="2">
        <v>1</v>
      </c>
      <c r="G2536" s="2"/>
    </row>
    <row r="2537" spans="1:26" customHeight="1" ht="18" hidden="true" outlineLevel="3">
      <c r="A2537" s="2" t="s">
        <v>4734</v>
      </c>
      <c r="B2537" s="3" t="s">
        <v>4735</v>
      </c>
      <c r="C2537" s="2"/>
      <c r="D2537" s="2" t="s">
        <v>16</v>
      </c>
      <c r="E2537" s="4">
        <f>250.00*(1-Z1%)</f>
        <v>250</v>
      </c>
      <c r="F2537" s="2">
        <v>2</v>
      </c>
      <c r="G2537" s="2"/>
    </row>
    <row r="2538" spans="1:26" customHeight="1" ht="18" hidden="true" outlineLevel="3">
      <c r="A2538" s="2" t="s">
        <v>4736</v>
      </c>
      <c r="B2538" s="3" t="s">
        <v>4737</v>
      </c>
      <c r="C2538" s="2"/>
      <c r="D2538" s="2" t="s">
        <v>16</v>
      </c>
      <c r="E2538" s="4">
        <f>330.00*(1-Z1%)</f>
        <v>330</v>
      </c>
      <c r="F2538" s="2">
        <v>1</v>
      </c>
      <c r="G2538" s="2"/>
    </row>
    <row r="2539" spans="1:26" customHeight="1" ht="36" hidden="true" outlineLevel="3">
      <c r="A2539" s="2" t="s">
        <v>4738</v>
      </c>
      <c r="B2539" s="3" t="s">
        <v>4739</v>
      </c>
      <c r="C2539" s="2"/>
      <c r="D2539" s="2" t="s">
        <v>16</v>
      </c>
      <c r="E2539" s="4">
        <f>530.00*(1-Z1%)</f>
        <v>530</v>
      </c>
      <c r="F2539" s="2">
        <v>1</v>
      </c>
      <c r="G2539" s="2"/>
    </row>
    <row r="2540" spans="1:26" customHeight="1" ht="35" hidden="true" outlineLevel="3">
      <c r="A2540" s="5" t="s">
        <v>4740</v>
      </c>
      <c r="B2540" s="5"/>
      <c r="C2540" s="5"/>
      <c r="D2540" s="5"/>
      <c r="E2540" s="5"/>
      <c r="F2540" s="5"/>
      <c r="G2540" s="5"/>
    </row>
    <row r="2541" spans="1:26" customHeight="1" ht="18" hidden="true" outlineLevel="3">
      <c r="A2541" s="2" t="s">
        <v>4741</v>
      </c>
      <c r="B2541" s="3" t="s">
        <v>4742</v>
      </c>
      <c r="C2541" s="2"/>
      <c r="D2541" s="2" t="s">
        <v>16</v>
      </c>
      <c r="E2541" s="4">
        <f>820.00*(1-Z1%)</f>
        <v>820</v>
      </c>
      <c r="F2541" s="2">
        <v>1</v>
      </c>
      <c r="G2541" s="2"/>
    </row>
    <row r="2542" spans="1:26" customHeight="1" ht="18" hidden="true" outlineLevel="3">
      <c r="A2542" s="2" t="s">
        <v>4743</v>
      </c>
      <c r="B2542" s="3" t="s">
        <v>4744</v>
      </c>
      <c r="C2542" s="2"/>
      <c r="D2542" s="2" t="s">
        <v>16</v>
      </c>
      <c r="E2542" s="4">
        <f>490.00*(1-Z1%)</f>
        <v>490</v>
      </c>
      <c r="F2542" s="2">
        <v>1</v>
      </c>
      <c r="G2542" s="2"/>
    </row>
    <row r="2543" spans="1:26" customHeight="1" ht="18" hidden="true" outlineLevel="3">
      <c r="A2543" s="2" t="s">
        <v>4745</v>
      </c>
      <c r="B2543" s="3" t="s">
        <v>4746</v>
      </c>
      <c r="C2543" s="2"/>
      <c r="D2543" s="2" t="s">
        <v>16</v>
      </c>
      <c r="E2543" s="4">
        <f>790.00*(1-Z1%)</f>
        <v>790</v>
      </c>
      <c r="F2543" s="2">
        <v>1</v>
      </c>
      <c r="G2543" s="2"/>
    </row>
    <row r="2544" spans="1:26" customHeight="1" ht="18" hidden="true" outlineLevel="3">
      <c r="A2544" s="2" t="s">
        <v>4747</v>
      </c>
      <c r="B2544" s="3" t="s">
        <v>4748</v>
      </c>
      <c r="C2544" s="2"/>
      <c r="D2544" s="2" t="s">
        <v>16</v>
      </c>
      <c r="E2544" s="4">
        <f>820.00*(1-Z1%)</f>
        <v>820</v>
      </c>
      <c r="F2544" s="2">
        <v>1</v>
      </c>
      <c r="G2544" s="2"/>
    </row>
    <row r="2545" spans="1:26" customHeight="1" ht="36" hidden="true" outlineLevel="3">
      <c r="A2545" s="2" t="s">
        <v>4749</v>
      </c>
      <c r="B2545" s="3" t="s">
        <v>4750</v>
      </c>
      <c r="C2545" s="2"/>
      <c r="D2545" s="2" t="s">
        <v>16</v>
      </c>
      <c r="E2545" s="4">
        <f>790.00*(1-Z1%)</f>
        <v>790</v>
      </c>
      <c r="F2545" s="2">
        <v>1</v>
      </c>
      <c r="G2545" s="2"/>
    </row>
    <row r="2546" spans="1:26" customHeight="1" ht="36" hidden="true" outlineLevel="3">
      <c r="A2546" s="2" t="s">
        <v>4751</v>
      </c>
      <c r="B2546" s="3" t="s">
        <v>4752</v>
      </c>
      <c r="C2546" s="2"/>
      <c r="D2546" s="2" t="s">
        <v>16</v>
      </c>
      <c r="E2546" s="4">
        <f>590.00*(1-Z1%)</f>
        <v>590</v>
      </c>
      <c r="F2546" s="2">
        <v>1</v>
      </c>
      <c r="G2546" s="2"/>
    </row>
    <row r="2547" spans="1:26" customHeight="1" ht="36" hidden="true" outlineLevel="3">
      <c r="A2547" s="2" t="s">
        <v>4753</v>
      </c>
      <c r="B2547" s="3" t="s">
        <v>4754</v>
      </c>
      <c r="C2547" s="2"/>
      <c r="D2547" s="2" t="s">
        <v>16</v>
      </c>
      <c r="E2547" s="4">
        <f>590.00*(1-Z1%)</f>
        <v>590</v>
      </c>
      <c r="F2547" s="2">
        <v>1</v>
      </c>
      <c r="G2547" s="2"/>
    </row>
    <row r="2548" spans="1:26" customHeight="1" ht="36" hidden="true" outlineLevel="3">
      <c r="A2548" s="2" t="s">
        <v>4755</v>
      </c>
      <c r="B2548" s="3" t="s">
        <v>4756</v>
      </c>
      <c r="C2548" s="2"/>
      <c r="D2548" s="2" t="s">
        <v>16</v>
      </c>
      <c r="E2548" s="4">
        <f>550.00*(1-Z1%)</f>
        <v>550</v>
      </c>
      <c r="F2548" s="2">
        <v>1</v>
      </c>
      <c r="G2548" s="2"/>
    </row>
    <row r="2549" spans="1:26" customHeight="1" ht="36" hidden="true" outlineLevel="3">
      <c r="A2549" s="2" t="s">
        <v>4757</v>
      </c>
      <c r="B2549" s="3" t="s">
        <v>4758</v>
      </c>
      <c r="C2549" s="2"/>
      <c r="D2549" s="2" t="s">
        <v>16</v>
      </c>
      <c r="E2549" s="4">
        <f>590.00*(1-Z1%)</f>
        <v>590</v>
      </c>
      <c r="F2549" s="2">
        <v>1</v>
      </c>
      <c r="G2549" s="2"/>
    </row>
    <row r="2550" spans="1:26" customHeight="1" ht="36" hidden="true" outlineLevel="3">
      <c r="A2550" s="2" t="s">
        <v>4759</v>
      </c>
      <c r="B2550" s="3" t="s">
        <v>4760</v>
      </c>
      <c r="C2550" s="2"/>
      <c r="D2550" s="2" t="s">
        <v>16</v>
      </c>
      <c r="E2550" s="4">
        <f>450.00*(1-Z1%)</f>
        <v>450</v>
      </c>
      <c r="F2550" s="2">
        <v>1</v>
      </c>
      <c r="G2550" s="2"/>
    </row>
    <row r="2551" spans="1:26" customHeight="1" ht="36" hidden="true" outlineLevel="3">
      <c r="A2551" s="2" t="s">
        <v>4761</v>
      </c>
      <c r="B2551" s="3" t="s">
        <v>4762</v>
      </c>
      <c r="C2551" s="2"/>
      <c r="D2551" s="2" t="s">
        <v>16</v>
      </c>
      <c r="E2551" s="4">
        <f>490.00*(1-Z1%)</f>
        <v>490</v>
      </c>
      <c r="F2551" s="2">
        <v>1</v>
      </c>
      <c r="G2551" s="2"/>
    </row>
    <row r="2552" spans="1:26" customHeight="1" ht="36" hidden="true" outlineLevel="3">
      <c r="A2552" s="2" t="s">
        <v>4763</v>
      </c>
      <c r="B2552" s="3" t="s">
        <v>4764</v>
      </c>
      <c r="C2552" s="2"/>
      <c r="D2552" s="2" t="s">
        <v>16</v>
      </c>
      <c r="E2552" s="4">
        <f>450.00*(1-Z1%)</f>
        <v>450</v>
      </c>
      <c r="F2552" s="2">
        <v>1</v>
      </c>
      <c r="G2552" s="2"/>
    </row>
    <row r="2553" spans="1:26" customHeight="1" ht="36" hidden="true" outlineLevel="3">
      <c r="A2553" s="2" t="s">
        <v>4765</v>
      </c>
      <c r="B2553" s="3" t="s">
        <v>4766</v>
      </c>
      <c r="C2553" s="2"/>
      <c r="D2553" s="2" t="s">
        <v>16</v>
      </c>
      <c r="E2553" s="4">
        <f>450.00*(1-Z1%)</f>
        <v>450</v>
      </c>
      <c r="F2553" s="2">
        <v>1</v>
      </c>
      <c r="G2553" s="2"/>
    </row>
    <row r="2554" spans="1:26" customHeight="1" ht="36" hidden="true" outlineLevel="3">
      <c r="A2554" s="2" t="s">
        <v>4767</v>
      </c>
      <c r="B2554" s="3" t="s">
        <v>4768</v>
      </c>
      <c r="C2554" s="2"/>
      <c r="D2554" s="2" t="s">
        <v>16</v>
      </c>
      <c r="E2554" s="4">
        <f>450.00*(1-Z1%)</f>
        <v>450</v>
      </c>
      <c r="F2554" s="2">
        <v>1</v>
      </c>
      <c r="G2554" s="2"/>
    </row>
    <row r="2555" spans="1:26" customHeight="1" ht="36" hidden="true" outlineLevel="3">
      <c r="A2555" s="2" t="s">
        <v>4769</v>
      </c>
      <c r="B2555" s="3" t="s">
        <v>4770</v>
      </c>
      <c r="C2555" s="2"/>
      <c r="D2555" s="2" t="s">
        <v>16</v>
      </c>
      <c r="E2555" s="4">
        <f>400.00*(1-Z1%)</f>
        <v>400</v>
      </c>
      <c r="F2555" s="2">
        <v>1</v>
      </c>
      <c r="G2555" s="2"/>
    </row>
    <row r="2556" spans="1:26" customHeight="1" ht="36" hidden="true" outlineLevel="3">
      <c r="A2556" s="2" t="s">
        <v>4771</v>
      </c>
      <c r="B2556" s="3" t="s">
        <v>4772</v>
      </c>
      <c r="C2556" s="2"/>
      <c r="D2556" s="2" t="s">
        <v>16</v>
      </c>
      <c r="E2556" s="4">
        <f>450.00*(1-Z1%)</f>
        <v>450</v>
      </c>
      <c r="F2556" s="2">
        <v>2</v>
      </c>
      <c r="G2556" s="2"/>
    </row>
    <row r="2557" spans="1:26" customHeight="1" ht="18" hidden="true" outlineLevel="3">
      <c r="A2557" s="2" t="s">
        <v>4773</v>
      </c>
      <c r="B2557" s="3" t="s">
        <v>4774</v>
      </c>
      <c r="C2557" s="2"/>
      <c r="D2557" s="2" t="s">
        <v>16</v>
      </c>
      <c r="E2557" s="4">
        <f>350.00*(1-Z1%)</f>
        <v>350</v>
      </c>
      <c r="F2557" s="2">
        <v>2</v>
      </c>
      <c r="G2557" s="2"/>
    </row>
    <row r="2558" spans="1:26" customHeight="1" ht="36" hidden="true" outlineLevel="3">
      <c r="A2558" s="2" t="s">
        <v>4775</v>
      </c>
      <c r="B2558" s="3" t="s">
        <v>4776</v>
      </c>
      <c r="C2558" s="2"/>
      <c r="D2558" s="2" t="s">
        <v>16</v>
      </c>
      <c r="E2558" s="4">
        <f>350.00*(1-Z1%)</f>
        <v>350</v>
      </c>
      <c r="F2558" s="2">
        <v>1</v>
      </c>
      <c r="G2558" s="2"/>
    </row>
    <row r="2559" spans="1:26" customHeight="1" ht="36" hidden="true" outlineLevel="3">
      <c r="A2559" s="2" t="s">
        <v>4777</v>
      </c>
      <c r="B2559" s="3" t="s">
        <v>4778</v>
      </c>
      <c r="C2559" s="2"/>
      <c r="D2559" s="2" t="s">
        <v>16</v>
      </c>
      <c r="E2559" s="4">
        <f>350.00*(1-Z1%)</f>
        <v>350</v>
      </c>
      <c r="F2559" s="2">
        <v>1</v>
      </c>
      <c r="G2559" s="2"/>
    </row>
    <row r="2560" spans="1:26" customHeight="1" ht="18" hidden="true" outlineLevel="3">
      <c r="A2560" s="2" t="s">
        <v>4779</v>
      </c>
      <c r="B2560" s="3" t="s">
        <v>4780</v>
      </c>
      <c r="C2560" s="2"/>
      <c r="D2560" s="2" t="s">
        <v>16</v>
      </c>
      <c r="E2560" s="4">
        <f>800.00*(1-Z1%)</f>
        <v>800</v>
      </c>
      <c r="F2560" s="2">
        <v>1</v>
      </c>
      <c r="G2560" s="2"/>
    </row>
    <row r="2561" spans="1:26" customHeight="1" ht="18" hidden="true" outlineLevel="3">
      <c r="A2561" s="2" t="s">
        <v>4781</v>
      </c>
      <c r="B2561" s="3" t="s">
        <v>4782</v>
      </c>
      <c r="C2561" s="2"/>
      <c r="D2561" s="2" t="s">
        <v>16</v>
      </c>
      <c r="E2561" s="4">
        <f>60.00*(1-Z1%)</f>
        <v>60</v>
      </c>
      <c r="F2561" s="2">
        <v>5</v>
      </c>
      <c r="G2561" s="2"/>
    </row>
    <row r="2562" spans="1:26" customHeight="1" ht="36" hidden="true" outlineLevel="3">
      <c r="A2562" s="2" t="s">
        <v>4783</v>
      </c>
      <c r="B2562" s="3" t="s">
        <v>4784</v>
      </c>
      <c r="C2562" s="2"/>
      <c r="D2562" s="2" t="s">
        <v>16</v>
      </c>
      <c r="E2562" s="4">
        <f>650.00*(1-Z1%)</f>
        <v>650</v>
      </c>
      <c r="F2562" s="2">
        <v>1</v>
      </c>
      <c r="G2562" s="2"/>
    </row>
    <row r="2563" spans="1:26" customHeight="1" ht="18" hidden="true" outlineLevel="3">
      <c r="A2563" s="2" t="s">
        <v>4785</v>
      </c>
      <c r="B2563" s="3" t="s">
        <v>4786</v>
      </c>
      <c r="C2563" s="2"/>
      <c r="D2563" s="2" t="s">
        <v>16</v>
      </c>
      <c r="E2563" s="4">
        <f>250.00*(1-Z1%)</f>
        <v>250</v>
      </c>
      <c r="F2563" s="2">
        <v>3</v>
      </c>
      <c r="G2563" s="2"/>
    </row>
    <row r="2564" spans="1:26" customHeight="1" ht="36" hidden="true" outlineLevel="3">
      <c r="A2564" s="2" t="s">
        <v>4787</v>
      </c>
      <c r="B2564" s="3" t="s">
        <v>4788</v>
      </c>
      <c r="C2564" s="2"/>
      <c r="D2564" s="2" t="s">
        <v>16</v>
      </c>
      <c r="E2564" s="4">
        <f>480.00*(1-Z1%)</f>
        <v>480</v>
      </c>
      <c r="F2564" s="2">
        <v>1</v>
      </c>
      <c r="G2564" s="2"/>
    </row>
    <row r="2565" spans="1:26" customHeight="1" ht="18" hidden="true" outlineLevel="3">
      <c r="A2565" s="2" t="s">
        <v>4789</v>
      </c>
      <c r="B2565" s="3" t="s">
        <v>4790</v>
      </c>
      <c r="C2565" s="2"/>
      <c r="D2565" s="2" t="s">
        <v>16</v>
      </c>
      <c r="E2565" s="4">
        <f>200.00*(1-Z1%)</f>
        <v>200</v>
      </c>
      <c r="F2565" s="2">
        <v>1</v>
      </c>
      <c r="G2565" s="2"/>
    </row>
    <row r="2566" spans="1:26" customHeight="1" ht="36" hidden="true" outlineLevel="3">
      <c r="A2566" s="2" t="s">
        <v>4791</v>
      </c>
      <c r="B2566" s="3" t="s">
        <v>4792</v>
      </c>
      <c r="C2566" s="2"/>
      <c r="D2566" s="2" t="s">
        <v>16</v>
      </c>
      <c r="E2566" s="4">
        <f>450.00*(1-Z1%)</f>
        <v>450</v>
      </c>
      <c r="F2566" s="2">
        <v>1</v>
      </c>
      <c r="G2566" s="2"/>
    </row>
    <row r="2567" spans="1:26" customHeight="1" ht="36" hidden="true" outlineLevel="3">
      <c r="A2567" s="2" t="s">
        <v>4793</v>
      </c>
      <c r="B2567" s="3" t="s">
        <v>4794</v>
      </c>
      <c r="C2567" s="2"/>
      <c r="D2567" s="2" t="s">
        <v>16</v>
      </c>
      <c r="E2567" s="4">
        <f>100.00*(1-Z1%)</f>
        <v>100</v>
      </c>
      <c r="F2567" s="2">
        <v>2</v>
      </c>
      <c r="G2567" s="2"/>
    </row>
    <row r="2568" spans="1:26" customHeight="1" ht="18" hidden="true" outlineLevel="3">
      <c r="A2568" s="2" t="s">
        <v>4795</v>
      </c>
      <c r="B2568" s="3" t="s">
        <v>4796</v>
      </c>
      <c r="C2568" s="2"/>
      <c r="D2568" s="2" t="s">
        <v>16</v>
      </c>
      <c r="E2568" s="4">
        <f>350.00*(1-Z1%)</f>
        <v>350</v>
      </c>
      <c r="F2568" s="2">
        <v>3</v>
      </c>
      <c r="G2568" s="2"/>
    </row>
    <row r="2569" spans="1:26" customHeight="1" ht="36" hidden="true" outlineLevel="3">
      <c r="A2569" s="2" t="s">
        <v>4797</v>
      </c>
      <c r="B2569" s="3" t="s">
        <v>4798</v>
      </c>
      <c r="C2569" s="2"/>
      <c r="D2569" s="2" t="s">
        <v>16</v>
      </c>
      <c r="E2569" s="4">
        <f>230.00*(1-Z1%)</f>
        <v>230</v>
      </c>
      <c r="F2569" s="2">
        <v>2</v>
      </c>
      <c r="G2569" s="2"/>
    </row>
    <row r="2570" spans="1:26" customHeight="1" ht="18" hidden="true" outlineLevel="3">
      <c r="A2570" s="2" t="s">
        <v>4799</v>
      </c>
      <c r="B2570" s="3" t="s">
        <v>4800</v>
      </c>
      <c r="C2570" s="2"/>
      <c r="D2570" s="2" t="s">
        <v>16</v>
      </c>
      <c r="E2570" s="4">
        <f>150.00*(1-Z1%)</f>
        <v>150</v>
      </c>
      <c r="F2570" s="2">
        <v>1</v>
      </c>
      <c r="G2570" s="2"/>
    </row>
    <row r="2571" spans="1:26" customHeight="1" ht="36" hidden="true" outlineLevel="3">
      <c r="A2571" s="2" t="s">
        <v>4801</v>
      </c>
      <c r="B2571" s="3" t="s">
        <v>4802</v>
      </c>
      <c r="C2571" s="2"/>
      <c r="D2571" s="2" t="s">
        <v>16</v>
      </c>
      <c r="E2571" s="4">
        <f>100.00*(1-Z1%)</f>
        <v>100</v>
      </c>
      <c r="F2571" s="2">
        <v>1</v>
      </c>
      <c r="G2571" s="2"/>
    </row>
    <row r="2572" spans="1:26" customHeight="1" ht="18" hidden="true" outlineLevel="3">
      <c r="A2572" s="2" t="s">
        <v>4803</v>
      </c>
      <c r="B2572" s="3" t="s">
        <v>4804</v>
      </c>
      <c r="C2572" s="2"/>
      <c r="D2572" s="2" t="s">
        <v>16</v>
      </c>
      <c r="E2572" s="4">
        <f>200.00*(1-Z1%)</f>
        <v>200</v>
      </c>
      <c r="F2572" s="2">
        <v>2</v>
      </c>
      <c r="G2572" s="2"/>
    </row>
    <row r="2573" spans="1:26" customHeight="1" ht="18" hidden="true" outlineLevel="3">
      <c r="A2573" s="2" t="s">
        <v>4805</v>
      </c>
      <c r="B2573" s="3" t="s">
        <v>4806</v>
      </c>
      <c r="C2573" s="2"/>
      <c r="D2573" s="2" t="s">
        <v>16</v>
      </c>
      <c r="E2573" s="4">
        <f>100.00*(1-Z1%)</f>
        <v>100</v>
      </c>
      <c r="F2573" s="2">
        <v>1</v>
      </c>
      <c r="G2573" s="2"/>
    </row>
    <row r="2574" spans="1:26" customHeight="1" ht="18" hidden="true" outlineLevel="3">
      <c r="A2574" s="2" t="s">
        <v>4807</v>
      </c>
      <c r="B2574" s="3" t="s">
        <v>4806</v>
      </c>
      <c r="C2574" s="2"/>
      <c r="D2574" s="2" t="s">
        <v>16</v>
      </c>
      <c r="E2574" s="4">
        <f>100.00*(1-Z1%)</f>
        <v>100</v>
      </c>
      <c r="F2574" s="2">
        <v>1</v>
      </c>
      <c r="G2574" s="2"/>
    </row>
    <row r="2575" spans="1:26" customHeight="1" ht="36" hidden="true" outlineLevel="3">
      <c r="A2575" s="2" t="s">
        <v>4808</v>
      </c>
      <c r="B2575" s="3" t="s">
        <v>4809</v>
      </c>
      <c r="C2575" s="2"/>
      <c r="D2575" s="2" t="s">
        <v>16</v>
      </c>
      <c r="E2575" s="4">
        <f>350.00*(1-Z1%)</f>
        <v>350</v>
      </c>
      <c r="F2575" s="2">
        <v>1</v>
      </c>
      <c r="G2575" s="2"/>
    </row>
    <row r="2576" spans="1:26" customHeight="1" ht="18" hidden="true" outlineLevel="3">
      <c r="A2576" s="2" t="s">
        <v>4810</v>
      </c>
      <c r="B2576" s="3" t="s">
        <v>4811</v>
      </c>
      <c r="C2576" s="2"/>
      <c r="D2576" s="2" t="s">
        <v>16</v>
      </c>
      <c r="E2576" s="4">
        <f>300.00*(1-Z1%)</f>
        <v>300</v>
      </c>
      <c r="F2576" s="2">
        <v>2</v>
      </c>
      <c r="G2576" s="2"/>
    </row>
    <row r="2577" spans="1:26" customHeight="1" ht="18" hidden="true" outlineLevel="3">
      <c r="A2577" s="2" t="s">
        <v>4812</v>
      </c>
      <c r="B2577" s="3" t="s">
        <v>4813</v>
      </c>
      <c r="C2577" s="2"/>
      <c r="D2577" s="2" t="s">
        <v>16</v>
      </c>
      <c r="E2577" s="4">
        <f>390.00*(1-Z1%)</f>
        <v>390</v>
      </c>
      <c r="F2577" s="2">
        <v>1</v>
      </c>
      <c r="G2577" s="2"/>
    </row>
    <row r="2578" spans="1:26" customHeight="1" ht="18" hidden="true" outlineLevel="3">
      <c r="A2578" s="2" t="s">
        <v>4814</v>
      </c>
      <c r="B2578" s="3" t="s">
        <v>4815</v>
      </c>
      <c r="C2578" s="2"/>
      <c r="D2578" s="2" t="s">
        <v>16</v>
      </c>
      <c r="E2578" s="4">
        <f>390.00*(1-Z1%)</f>
        <v>390</v>
      </c>
      <c r="F2578" s="2">
        <v>2</v>
      </c>
      <c r="G2578" s="2"/>
    </row>
    <row r="2579" spans="1:26" customHeight="1" ht="18" hidden="true" outlineLevel="3">
      <c r="A2579" s="2" t="s">
        <v>4816</v>
      </c>
      <c r="B2579" s="3" t="s">
        <v>4817</v>
      </c>
      <c r="C2579" s="2"/>
      <c r="D2579" s="2" t="s">
        <v>16</v>
      </c>
      <c r="E2579" s="4">
        <f>500.00*(1-Z1%)</f>
        <v>500</v>
      </c>
      <c r="F2579" s="2">
        <v>1</v>
      </c>
      <c r="G2579" s="2"/>
    </row>
    <row r="2580" spans="1:26" customHeight="1" ht="18" hidden="true" outlineLevel="3">
      <c r="A2580" s="2" t="s">
        <v>4818</v>
      </c>
      <c r="B2580" s="3" t="s">
        <v>4819</v>
      </c>
      <c r="C2580" s="2"/>
      <c r="D2580" s="2" t="s">
        <v>16</v>
      </c>
      <c r="E2580" s="4">
        <f>450.00*(1-Z1%)</f>
        <v>450</v>
      </c>
      <c r="F2580" s="2">
        <v>1</v>
      </c>
      <c r="G2580" s="2"/>
    </row>
    <row r="2581" spans="1:26" customHeight="1" ht="18" hidden="true" outlineLevel="3">
      <c r="A2581" s="2" t="s">
        <v>4820</v>
      </c>
      <c r="B2581" s="3" t="s">
        <v>4821</v>
      </c>
      <c r="C2581" s="2"/>
      <c r="D2581" s="2" t="s">
        <v>16</v>
      </c>
      <c r="E2581" s="4">
        <f>350.00*(1-Z1%)</f>
        <v>350</v>
      </c>
      <c r="F2581" s="2">
        <v>2</v>
      </c>
      <c r="G2581" s="2"/>
    </row>
    <row r="2582" spans="1:26" customHeight="1" ht="18" hidden="true" outlineLevel="3">
      <c r="A2582" s="2" t="s">
        <v>4822</v>
      </c>
      <c r="B2582" s="3" t="s">
        <v>4823</v>
      </c>
      <c r="C2582" s="2"/>
      <c r="D2582" s="2" t="s">
        <v>16</v>
      </c>
      <c r="E2582" s="4">
        <f>350.00*(1-Z1%)</f>
        <v>350</v>
      </c>
      <c r="F2582" s="2">
        <v>2</v>
      </c>
      <c r="G2582" s="2"/>
    </row>
    <row r="2583" spans="1:26" customHeight="1" ht="18" hidden="true" outlineLevel="3">
      <c r="A2583" s="2" t="s">
        <v>4824</v>
      </c>
      <c r="B2583" s="3" t="s">
        <v>4825</v>
      </c>
      <c r="C2583" s="2"/>
      <c r="D2583" s="2" t="s">
        <v>16</v>
      </c>
      <c r="E2583" s="4">
        <f>200.00*(1-Z1%)</f>
        <v>200</v>
      </c>
      <c r="F2583" s="2">
        <v>2</v>
      </c>
      <c r="G2583" s="2"/>
    </row>
    <row r="2584" spans="1:26" customHeight="1" ht="18" hidden="true" outlineLevel="3">
      <c r="A2584" s="2" t="s">
        <v>4826</v>
      </c>
      <c r="B2584" s="3" t="s">
        <v>4827</v>
      </c>
      <c r="C2584" s="2"/>
      <c r="D2584" s="2" t="s">
        <v>16</v>
      </c>
      <c r="E2584" s="4">
        <f>390.00*(1-Z1%)</f>
        <v>390</v>
      </c>
      <c r="F2584" s="2">
        <v>1</v>
      </c>
      <c r="G2584" s="2"/>
    </row>
    <row r="2585" spans="1:26" customHeight="1" ht="36" hidden="true" outlineLevel="3">
      <c r="A2585" s="2" t="s">
        <v>4828</v>
      </c>
      <c r="B2585" s="3" t="s">
        <v>4829</v>
      </c>
      <c r="C2585" s="2"/>
      <c r="D2585" s="2" t="s">
        <v>16</v>
      </c>
      <c r="E2585" s="4">
        <f>350.00*(1-Z1%)</f>
        <v>350</v>
      </c>
      <c r="F2585" s="2">
        <v>1</v>
      </c>
      <c r="G2585" s="2"/>
    </row>
    <row r="2586" spans="1:26" customHeight="1" ht="36" hidden="true" outlineLevel="3">
      <c r="A2586" s="2" t="s">
        <v>4830</v>
      </c>
      <c r="B2586" s="3" t="s">
        <v>4831</v>
      </c>
      <c r="C2586" s="2"/>
      <c r="D2586" s="2" t="s">
        <v>16</v>
      </c>
      <c r="E2586" s="4">
        <f>350.00*(1-Z1%)</f>
        <v>350</v>
      </c>
      <c r="F2586" s="2">
        <v>1</v>
      </c>
      <c r="G2586" s="2"/>
    </row>
    <row r="2587" spans="1:26" customHeight="1" ht="18" hidden="true" outlineLevel="3">
      <c r="A2587" s="2" t="s">
        <v>4832</v>
      </c>
      <c r="B2587" s="3" t="s">
        <v>4833</v>
      </c>
      <c r="C2587" s="2"/>
      <c r="D2587" s="2" t="s">
        <v>16</v>
      </c>
      <c r="E2587" s="4">
        <f>350.00*(1-Z1%)</f>
        <v>350</v>
      </c>
      <c r="F2587" s="2">
        <v>1</v>
      </c>
      <c r="G2587" s="2"/>
    </row>
    <row r="2588" spans="1:26" customHeight="1" ht="18" hidden="true" outlineLevel="3">
      <c r="A2588" s="2" t="s">
        <v>4834</v>
      </c>
      <c r="B2588" s="3" t="s">
        <v>4835</v>
      </c>
      <c r="C2588" s="2"/>
      <c r="D2588" s="2" t="s">
        <v>16</v>
      </c>
      <c r="E2588" s="4">
        <f>350.00*(1-Z1%)</f>
        <v>350</v>
      </c>
      <c r="F2588" s="2">
        <v>1</v>
      </c>
      <c r="G2588" s="2"/>
    </row>
    <row r="2589" spans="1:26" customHeight="1" ht="18" hidden="true" outlineLevel="3">
      <c r="A2589" s="2" t="s">
        <v>4836</v>
      </c>
      <c r="B2589" s="3" t="s">
        <v>4837</v>
      </c>
      <c r="C2589" s="2"/>
      <c r="D2589" s="2" t="s">
        <v>16</v>
      </c>
      <c r="E2589" s="4">
        <f>350.00*(1-Z1%)</f>
        <v>350</v>
      </c>
      <c r="F2589" s="2">
        <v>1</v>
      </c>
      <c r="G2589" s="2"/>
    </row>
    <row r="2590" spans="1:26" customHeight="1" ht="18" hidden="true" outlineLevel="3">
      <c r="A2590" s="2" t="s">
        <v>4838</v>
      </c>
      <c r="B2590" s="3" t="s">
        <v>4839</v>
      </c>
      <c r="C2590" s="2"/>
      <c r="D2590" s="2" t="s">
        <v>16</v>
      </c>
      <c r="E2590" s="4">
        <f>500.00*(1-Z1%)</f>
        <v>500</v>
      </c>
      <c r="F2590" s="2">
        <v>1</v>
      </c>
      <c r="G2590" s="2"/>
    </row>
    <row r="2591" spans="1:26" customHeight="1" ht="18" hidden="true" outlineLevel="3">
      <c r="A2591" s="2" t="s">
        <v>4840</v>
      </c>
      <c r="B2591" s="3" t="s">
        <v>4841</v>
      </c>
      <c r="C2591" s="2"/>
      <c r="D2591" s="2" t="s">
        <v>16</v>
      </c>
      <c r="E2591" s="4">
        <f>390.00*(1-Z1%)</f>
        <v>390</v>
      </c>
      <c r="F2591" s="2">
        <v>2</v>
      </c>
      <c r="G2591" s="2"/>
    </row>
    <row r="2592" spans="1:26" customHeight="1" ht="18" hidden="true" outlineLevel="3">
      <c r="A2592" s="2" t="s">
        <v>4842</v>
      </c>
      <c r="B2592" s="3" t="s">
        <v>4843</v>
      </c>
      <c r="C2592" s="2"/>
      <c r="D2592" s="2" t="s">
        <v>16</v>
      </c>
      <c r="E2592" s="4">
        <f>100.00*(1-Z1%)</f>
        <v>100</v>
      </c>
      <c r="F2592" s="2">
        <v>3</v>
      </c>
      <c r="G2592" s="2"/>
    </row>
    <row r="2593" spans="1:26" customHeight="1" ht="18" hidden="true" outlineLevel="3">
      <c r="A2593" s="2" t="s">
        <v>4844</v>
      </c>
      <c r="B2593" s="3" t="s">
        <v>4845</v>
      </c>
      <c r="C2593" s="2"/>
      <c r="D2593" s="2" t="s">
        <v>16</v>
      </c>
      <c r="E2593" s="4">
        <f>150.00*(1-Z1%)</f>
        <v>150</v>
      </c>
      <c r="F2593" s="2">
        <v>1</v>
      </c>
      <c r="G2593" s="2"/>
    </row>
    <row r="2594" spans="1:26" customHeight="1" ht="35" hidden="true" outlineLevel="2">
      <c r="A2594" s="5" t="s">
        <v>4846</v>
      </c>
      <c r="B2594" s="5"/>
      <c r="C2594" s="5"/>
      <c r="D2594" s="5"/>
      <c r="E2594" s="5"/>
      <c r="F2594" s="5"/>
      <c r="G2594" s="5"/>
    </row>
    <row r="2595" spans="1:26" customHeight="1" ht="35" hidden="true" outlineLevel="3">
      <c r="A2595" s="5" t="s">
        <v>4847</v>
      </c>
      <c r="B2595" s="5"/>
      <c r="C2595" s="5"/>
      <c r="D2595" s="5"/>
      <c r="E2595" s="5"/>
      <c r="F2595" s="5"/>
      <c r="G2595" s="5"/>
    </row>
    <row r="2596" spans="1:26" customHeight="1" ht="18" hidden="true" outlineLevel="3">
      <c r="A2596" s="2" t="s">
        <v>4848</v>
      </c>
      <c r="B2596" s="3" t="s">
        <v>4849</v>
      </c>
      <c r="C2596" s="2"/>
      <c r="D2596" s="2" t="s">
        <v>16</v>
      </c>
      <c r="E2596" s="4">
        <f>100.00*(1-Z1%)</f>
        <v>100</v>
      </c>
      <c r="F2596" s="2">
        <v>1</v>
      </c>
      <c r="G2596" s="2"/>
    </row>
    <row r="2597" spans="1:26" customHeight="1" ht="18" hidden="true" outlineLevel="3">
      <c r="A2597" s="2" t="s">
        <v>4850</v>
      </c>
      <c r="B2597" s="3" t="s">
        <v>4849</v>
      </c>
      <c r="C2597" s="2"/>
      <c r="D2597" s="2" t="s">
        <v>16</v>
      </c>
      <c r="E2597" s="4">
        <f>100.00*(1-Z1%)</f>
        <v>100</v>
      </c>
      <c r="F2597" s="2">
        <v>4</v>
      </c>
      <c r="G2597" s="2"/>
    </row>
    <row r="2598" spans="1:26" customHeight="1" ht="35" hidden="true" outlineLevel="3">
      <c r="A2598" s="5" t="s">
        <v>4851</v>
      </c>
      <c r="B2598" s="5"/>
      <c r="C2598" s="5"/>
      <c r="D2598" s="5"/>
      <c r="E2598" s="5"/>
      <c r="F2598" s="5"/>
      <c r="G2598" s="5"/>
    </row>
    <row r="2599" spans="1:26" customHeight="1" ht="36" hidden="true" outlineLevel="3">
      <c r="A2599" s="2" t="s">
        <v>4852</v>
      </c>
      <c r="B2599" s="3" t="s">
        <v>4853</v>
      </c>
      <c r="C2599" s="2"/>
      <c r="D2599" s="2" t="s">
        <v>16</v>
      </c>
      <c r="E2599" s="4">
        <f>150.00*(1-Z1%)</f>
        <v>150</v>
      </c>
      <c r="F2599" s="2">
        <v>1</v>
      </c>
      <c r="G2599" s="2"/>
    </row>
    <row r="2600" spans="1:26" customHeight="1" ht="36" hidden="true" outlineLevel="3">
      <c r="A2600" s="2" t="s">
        <v>4854</v>
      </c>
      <c r="B2600" s="3" t="s">
        <v>4855</v>
      </c>
      <c r="C2600" s="2"/>
      <c r="D2600" s="2" t="s">
        <v>16</v>
      </c>
      <c r="E2600" s="4">
        <f>100.00*(1-Z1%)</f>
        <v>100</v>
      </c>
      <c r="F2600" s="2">
        <v>2</v>
      </c>
      <c r="G2600" s="2"/>
    </row>
    <row r="2601" spans="1:26" customHeight="1" ht="36" hidden="true" outlineLevel="3">
      <c r="A2601" s="2" t="s">
        <v>4856</v>
      </c>
      <c r="B2601" s="3" t="s">
        <v>4857</v>
      </c>
      <c r="C2601" s="2"/>
      <c r="D2601" s="2" t="s">
        <v>16</v>
      </c>
      <c r="E2601" s="4">
        <f>250.00*(1-Z1%)</f>
        <v>250</v>
      </c>
      <c r="F2601" s="2">
        <v>1</v>
      </c>
      <c r="G2601" s="2"/>
    </row>
    <row r="2602" spans="1:26" customHeight="1" ht="36" hidden="true" outlineLevel="3">
      <c r="A2602" s="2" t="s">
        <v>4858</v>
      </c>
      <c r="B2602" s="3" t="s">
        <v>4859</v>
      </c>
      <c r="C2602" s="2"/>
      <c r="D2602" s="2" t="s">
        <v>16</v>
      </c>
      <c r="E2602" s="4">
        <f>300.00*(1-Z1%)</f>
        <v>300</v>
      </c>
      <c r="F2602" s="2">
        <v>1</v>
      </c>
      <c r="G2602" s="2"/>
    </row>
    <row r="2603" spans="1:26" customHeight="1" ht="36" hidden="true" outlineLevel="3">
      <c r="A2603" s="2" t="s">
        <v>4860</v>
      </c>
      <c r="B2603" s="3" t="s">
        <v>4861</v>
      </c>
      <c r="C2603" s="2"/>
      <c r="D2603" s="2" t="s">
        <v>16</v>
      </c>
      <c r="E2603" s="4">
        <f>250.00*(1-Z1%)</f>
        <v>250</v>
      </c>
      <c r="F2603" s="2">
        <v>1</v>
      </c>
      <c r="G2603" s="2"/>
    </row>
    <row r="2604" spans="1:26" customHeight="1" ht="35" hidden="true" outlineLevel="3">
      <c r="A2604" s="5" t="s">
        <v>4862</v>
      </c>
      <c r="B2604" s="5"/>
      <c r="C2604" s="5"/>
      <c r="D2604" s="5"/>
      <c r="E2604" s="5"/>
      <c r="F2604" s="5"/>
      <c r="G2604" s="5"/>
    </row>
    <row r="2605" spans="1:26" customHeight="1" ht="18" hidden="true" outlineLevel="3">
      <c r="A2605" s="2" t="s">
        <v>4863</v>
      </c>
      <c r="B2605" s="3" t="s">
        <v>4864</v>
      </c>
      <c r="C2605" s="2"/>
      <c r="D2605" s="2" t="s">
        <v>16</v>
      </c>
      <c r="E2605" s="4">
        <f>50.00*(1-Z1%)</f>
        <v>50</v>
      </c>
      <c r="F2605" s="2">
        <v>1</v>
      </c>
      <c r="G2605" s="2"/>
    </row>
    <row r="2606" spans="1:26" customHeight="1" ht="36" hidden="true" outlineLevel="3">
      <c r="A2606" s="2" t="s">
        <v>4865</v>
      </c>
      <c r="B2606" s="3" t="s">
        <v>4866</v>
      </c>
      <c r="C2606" s="2"/>
      <c r="D2606" s="2" t="s">
        <v>16</v>
      </c>
      <c r="E2606" s="4">
        <f>100.00*(1-Z1%)</f>
        <v>100</v>
      </c>
      <c r="F2606" s="2">
        <v>1</v>
      </c>
      <c r="G2606" s="2"/>
    </row>
    <row r="2607" spans="1:26" customHeight="1" ht="18" hidden="true" outlineLevel="3">
      <c r="A2607" s="2" t="s">
        <v>4867</v>
      </c>
      <c r="B2607" s="3" t="s">
        <v>4868</v>
      </c>
      <c r="C2607" s="2"/>
      <c r="D2607" s="2" t="s">
        <v>16</v>
      </c>
      <c r="E2607" s="4">
        <f>100.00*(1-Z1%)</f>
        <v>100</v>
      </c>
      <c r="F2607" s="2">
        <v>1</v>
      </c>
      <c r="G2607" s="2"/>
    </row>
    <row r="2608" spans="1:26" customHeight="1" ht="36" hidden="true" outlineLevel="3">
      <c r="A2608" s="2" t="s">
        <v>4869</v>
      </c>
      <c r="B2608" s="3" t="s">
        <v>4870</v>
      </c>
      <c r="C2608" s="2"/>
      <c r="D2608" s="2" t="s">
        <v>16</v>
      </c>
      <c r="E2608" s="4">
        <f>120.00*(1-Z1%)</f>
        <v>120</v>
      </c>
      <c r="F2608" s="2">
        <v>1</v>
      </c>
      <c r="G2608" s="2"/>
    </row>
    <row r="2609" spans="1:26" customHeight="1" ht="35" hidden="true" outlineLevel="3">
      <c r="A2609" s="5" t="s">
        <v>4871</v>
      </c>
      <c r="B2609" s="5"/>
      <c r="C2609" s="5"/>
      <c r="D2609" s="5"/>
      <c r="E2609" s="5"/>
      <c r="F2609" s="5"/>
      <c r="G2609" s="5"/>
    </row>
    <row r="2610" spans="1:26" customHeight="1" ht="18" hidden="true" outlineLevel="3">
      <c r="A2610" s="2" t="s">
        <v>4872</v>
      </c>
      <c r="B2610" s="3" t="s">
        <v>4873</v>
      </c>
      <c r="C2610" s="2"/>
      <c r="D2610" s="2" t="s">
        <v>16</v>
      </c>
      <c r="E2610" s="4">
        <f>100.00*(1-Z1%)</f>
        <v>100</v>
      </c>
      <c r="F2610" s="2">
        <v>3</v>
      </c>
      <c r="G2610" s="2"/>
    </row>
    <row r="2611" spans="1:26" customHeight="1" ht="18" hidden="true" outlineLevel="3">
      <c r="A2611" s="2" t="s">
        <v>4874</v>
      </c>
      <c r="B2611" s="3" t="s">
        <v>4875</v>
      </c>
      <c r="C2611" s="2"/>
      <c r="D2611" s="2" t="s">
        <v>16</v>
      </c>
      <c r="E2611" s="4">
        <f>100.00*(1-Z1%)</f>
        <v>100</v>
      </c>
      <c r="F2611" s="2">
        <v>1</v>
      </c>
      <c r="G2611" s="2"/>
    </row>
    <row r="2612" spans="1:26" customHeight="1" ht="36" hidden="true" outlineLevel="3">
      <c r="A2612" s="2" t="s">
        <v>4876</v>
      </c>
      <c r="B2612" s="3" t="s">
        <v>4877</v>
      </c>
      <c r="C2612" s="2"/>
      <c r="D2612" s="2" t="s">
        <v>16</v>
      </c>
      <c r="E2612" s="4">
        <f>150.00*(1-Z1%)</f>
        <v>150</v>
      </c>
      <c r="F2612" s="2">
        <v>1</v>
      </c>
      <c r="G2612" s="2"/>
    </row>
    <row r="2613" spans="1:26" customHeight="1" ht="35" hidden="true" outlineLevel="3">
      <c r="A2613" s="5" t="s">
        <v>4878</v>
      </c>
      <c r="B2613" s="5"/>
      <c r="C2613" s="5"/>
      <c r="D2613" s="5"/>
      <c r="E2613" s="5"/>
      <c r="F2613" s="5"/>
      <c r="G2613" s="5"/>
    </row>
    <row r="2614" spans="1:26" customHeight="1" ht="18" hidden="true" outlineLevel="3">
      <c r="A2614" s="2" t="s">
        <v>4879</v>
      </c>
      <c r="B2614" s="3" t="s">
        <v>4880</v>
      </c>
      <c r="C2614" s="2"/>
      <c r="D2614" s="2" t="s">
        <v>16</v>
      </c>
      <c r="E2614" s="4">
        <f>200.00*(1-Z1%)</f>
        <v>200</v>
      </c>
      <c r="F2614" s="2">
        <v>1</v>
      </c>
      <c r="G2614" s="2"/>
    </row>
    <row r="2615" spans="1:26" customHeight="1" ht="18" hidden="true" outlineLevel="3">
      <c r="A2615" s="2" t="s">
        <v>4881</v>
      </c>
      <c r="B2615" s="3" t="s">
        <v>4882</v>
      </c>
      <c r="C2615" s="2"/>
      <c r="D2615" s="2" t="s">
        <v>16</v>
      </c>
      <c r="E2615" s="4">
        <f>150.00*(1-Z1%)</f>
        <v>150</v>
      </c>
      <c r="F2615" s="2">
        <v>1</v>
      </c>
      <c r="G2615" s="2"/>
    </row>
    <row r="2616" spans="1:26" customHeight="1" ht="35" hidden="true" outlineLevel="3">
      <c r="A2616" s="5" t="s">
        <v>4883</v>
      </c>
      <c r="B2616" s="5"/>
      <c r="C2616" s="5"/>
      <c r="D2616" s="5"/>
      <c r="E2616" s="5"/>
      <c r="F2616" s="5"/>
      <c r="G2616" s="5"/>
    </row>
    <row r="2617" spans="1:26" customHeight="1" ht="18" hidden="true" outlineLevel="3">
      <c r="A2617" s="2" t="s">
        <v>4884</v>
      </c>
      <c r="B2617" s="3" t="s">
        <v>4885</v>
      </c>
      <c r="C2617" s="2"/>
      <c r="D2617" s="2" t="s">
        <v>16</v>
      </c>
      <c r="E2617" s="4">
        <f>190.00*(1-Z1%)</f>
        <v>190</v>
      </c>
      <c r="F2617" s="2">
        <v>1</v>
      </c>
      <c r="G2617" s="2"/>
    </row>
    <row r="2618" spans="1:26" customHeight="1" ht="18" hidden="true" outlineLevel="3">
      <c r="A2618" s="2" t="s">
        <v>4886</v>
      </c>
      <c r="B2618" s="3" t="s">
        <v>4887</v>
      </c>
      <c r="C2618" s="2"/>
      <c r="D2618" s="2" t="s">
        <v>16</v>
      </c>
      <c r="E2618" s="4">
        <f>200.00*(1-Z1%)</f>
        <v>200</v>
      </c>
      <c r="F2618" s="2">
        <v>1</v>
      </c>
      <c r="G2618" s="2"/>
    </row>
    <row r="2619" spans="1:26" customHeight="1" ht="18" hidden="true" outlineLevel="3">
      <c r="A2619" s="2" t="s">
        <v>4888</v>
      </c>
      <c r="B2619" s="3" t="s">
        <v>4889</v>
      </c>
      <c r="C2619" s="2"/>
      <c r="D2619" s="2" t="s">
        <v>16</v>
      </c>
      <c r="E2619" s="4">
        <f>250.00*(1-Z1%)</f>
        <v>250</v>
      </c>
      <c r="F2619" s="2">
        <v>1</v>
      </c>
      <c r="G2619" s="2"/>
    </row>
    <row r="2620" spans="1:26" customHeight="1" ht="18" hidden="true" outlineLevel="3">
      <c r="A2620" s="2" t="s">
        <v>4890</v>
      </c>
      <c r="B2620" s="3" t="s">
        <v>4891</v>
      </c>
      <c r="C2620" s="2"/>
      <c r="D2620" s="2" t="s">
        <v>16</v>
      </c>
      <c r="E2620" s="4">
        <f>220.00*(1-Z1%)</f>
        <v>220</v>
      </c>
      <c r="F2620" s="2">
        <v>2</v>
      </c>
      <c r="G2620" s="2"/>
    </row>
    <row r="2621" spans="1:26" customHeight="1" ht="35" hidden="true" outlineLevel="3">
      <c r="A2621" s="5" t="s">
        <v>4892</v>
      </c>
      <c r="B2621" s="5"/>
      <c r="C2621" s="5"/>
      <c r="D2621" s="5"/>
      <c r="E2621" s="5"/>
      <c r="F2621" s="5"/>
      <c r="G2621" s="5"/>
    </row>
    <row r="2622" spans="1:26" customHeight="1" ht="18" hidden="true" outlineLevel="3">
      <c r="A2622" s="2" t="s">
        <v>4893</v>
      </c>
      <c r="B2622" s="3" t="s">
        <v>4894</v>
      </c>
      <c r="C2622" s="2"/>
      <c r="D2622" s="2" t="s">
        <v>16</v>
      </c>
      <c r="E2622" s="4">
        <f>150.00*(1-Z1%)</f>
        <v>150</v>
      </c>
      <c r="F2622" s="2">
        <v>2</v>
      </c>
      <c r="G2622" s="2"/>
    </row>
    <row r="2623" spans="1:26" customHeight="1" ht="18" hidden="true" outlineLevel="3">
      <c r="A2623" s="2" t="s">
        <v>4895</v>
      </c>
      <c r="B2623" s="3" t="s">
        <v>4896</v>
      </c>
      <c r="C2623" s="2"/>
      <c r="D2623" s="2" t="s">
        <v>16</v>
      </c>
      <c r="E2623" s="4">
        <f>290.00*(1-Z1%)</f>
        <v>290</v>
      </c>
      <c r="F2623" s="2">
        <v>1</v>
      </c>
      <c r="G2623" s="2"/>
    </row>
    <row r="2624" spans="1:26" customHeight="1" ht="18" hidden="true" outlineLevel="3">
      <c r="A2624" s="2" t="s">
        <v>4897</v>
      </c>
      <c r="B2624" s="3" t="s">
        <v>4898</v>
      </c>
      <c r="C2624" s="2"/>
      <c r="D2624" s="2" t="s">
        <v>16</v>
      </c>
      <c r="E2624" s="4">
        <f>300.00*(1-Z1%)</f>
        <v>300</v>
      </c>
      <c r="F2624" s="2">
        <v>1</v>
      </c>
      <c r="G2624" s="2"/>
    </row>
    <row r="2625" spans="1:26" customHeight="1" ht="36" hidden="true" outlineLevel="3">
      <c r="A2625" s="2" t="s">
        <v>4899</v>
      </c>
      <c r="B2625" s="3" t="s">
        <v>4900</v>
      </c>
      <c r="C2625" s="2"/>
      <c r="D2625" s="2" t="s">
        <v>16</v>
      </c>
      <c r="E2625" s="4">
        <f>50.00*(1-Z1%)</f>
        <v>50</v>
      </c>
      <c r="F2625" s="2">
        <v>1</v>
      </c>
      <c r="G2625" s="2"/>
    </row>
    <row r="2626" spans="1:26" customHeight="1" ht="36" hidden="true" outlineLevel="3">
      <c r="A2626" s="2" t="s">
        <v>4901</v>
      </c>
      <c r="B2626" s="3" t="s">
        <v>4902</v>
      </c>
      <c r="C2626" s="2"/>
      <c r="D2626" s="2" t="s">
        <v>16</v>
      </c>
      <c r="E2626" s="4">
        <f>70.00*(1-Z1%)</f>
        <v>70</v>
      </c>
      <c r="F2626" s="2">
        <v>2</v>
      </c>
      <c r="G2626" s="2"/>
    </row>
    <row r="2627" spans="1:26" customHeight="1" ht="36" hidden="true" outlineLevel="3">
      <c r="A2627" s="2" t="s">
        <v>4903</v>
      </c>
      <c r="B2627" s="3" t="s">
        <v>4904</v>
      </c>
      <c r="C2627" s="2"/>
      <c r="D2627" s="2" t="s">
        <v>16</v>
      </c>
      <c r="E2627" s="4">
        <f>90.00*(1-Z1%)</f>
        <v>90</v>
      </c>
      <c r="F2627" s="2">
        <v>1</v>
      </c>
      <c r="G2627" s="2"/>
    </row>
    <row r="2628" spans="1:26" customHeight="1" ht="36" hidden="true" outlineLevel="3">
      <c r="A2628" s="2" t="s">
        <v>4905</v>
      </c>
      <c r="B2628" s="3" t="s">
        <v>4906</v>
      </c>
      <c r="C2628" s="2"/>
      <c r="D2628" s="2" t="s">
        <v>16</v>
      </c>
      <c r="E2628" s="4">
        <f>550.00*(1-Z1%)</f>
        <v>550</v>
      </c>
      <c r="F2628" s="2">
        <v>1</v>
      </c>
      <c r="G2628" s="2"/>
    </row>
    <row r="2629" spans="1:26" customHeight="1" ht="35" hidden="true" outlineLevel="3">
      <c r="A2629" s="5" t="s">
        <v>4907</v>
      </c>
      <c r="B2629" s="5"/>
      <c r="C2629" s="5"/>
      <c r="D2629" s="5"/>
      <c r="E2629" s="5"/>
      <c r="F2629" s="5"/>
      <c r="G2629" s="5"/>
    </row>
    <row r="2630" spans="1:26" customHeight="1" ht="36" hidden="true" outlineLevel="3">
      <c r="A2630" s="2" t="s">
        <v>4908</v>
      </c>
      <c r="B2630" s="3" t="s">
        <v>4909</v>
      </c>
      <c r="C2630" s="2"/>
      <c r="D2630" s="2" t="s">
        <v>16</v>
      </c>
      <c r="E2630" s="4">
        <f>100.00*(1-Z1%)</f>
        <v>100</v>
      </c>
      <c r="F2630" s="2">
        <v>1</v>
      </c>
      <c r="G2630" s="2"/>
    </row>
    <row r="2631" spans="1:26" customHeight="1" ht="36" hidden="true" outlineLevel="3">
      <c r="A2631" s="2" t="s">
        <v>4910</v>
      </c>
      <c r="B2631" s="3" t="s">
        <v>4911</v>
      </c>
      <c r="C2631" s="2"/>
      <c r="D2631" s="2" t="s">
        <v>16</v>
      </c>
      <c r="E2631" s="4">
        <f>100.00*(1-Z1%)</f>
        <v>100</v>
      </c>
      <c r="F2631" s="2">
        <v>2</v>
      </c>
      <c r="G2631" s="2"/>
    </row>
    <row r="2632" spans="1:26" customHeight="1" ht="35" hidden="true" outlineLevel="2">
      <c r="A2632" s="5" t="s">
        <v>4912</v>
      </c>
      <c r="B2632" s="5"/>
      <c r="C2632" s="5"/>
      <c r="D2632" s="5"/>
      <c r="E2632" s="5"/>
      <c r="F2632" s="5"/>
      <c r="G2632" s="5"/>
    </row>
    <row r="2633" spans="1:26" customHeight="1" ht="35" hidden="true" outlineLevel="3">
      <c r="A2633" s="5" t="s">
        <v>4913</v>
      </c>
      <c r="B2633" s="5"/>
      <c r="C2633" s="5"/>
      <c r="D2633" s="5"/>
      <c r="E2633" s="5"/>
      <c r="F2633" s="5"/>
      <c r="G2633" s="5"/>
    </row>
    <row r="2634" spans="1:26" customHeight="1" ht="36" hidden="true" outlineLevel="3">
      <c r="A2634" s="2" t="s">
        <v>4914</v>
      </c>
      <c r="B2634" s="3" t="s">
        <v>4915</v>
      </c>
      <c r="C2634" s="2"/>
      <c r="D2634" s="2" t="s">
        <v>16</v>
      </c>
      <c r="E2634" s="4">
        <f>50.00*(1-Z1%)</f>
        <v>50</v>
      </c>
      <c r="F2634" s="2">
        <v>1</v>
      </c>
      <c r="G2634" s="2"/>
    </row>
    <row r="2635" spans="1:26" customHeight="1" ht="36" hidden="true" outlineLevel="3">
      <c r="A2635" s="2" t="s">
        <v>4916</v>
      </c>
      <c r="B2635" s="3" t="s">
        <v>4917</v>
      </c>
      <c r="C2635" s="2"/>
      <c r="D2635" s="2" t="s">
        <v>16</v>
      </c>
      <c r="E2635" s="4">
        <f>50.00*(1-Z1%)</f>
        <v>50</v>
      </c>
      <c r="F2635" s="2">
        <v>1</v>
      </c>
      <c r="G2635" s="2"/>
    </row>
    <row r="2636" spans="1:26" customHeight="1" ht="18" hidden="true" outlineLevel="3">
      <c r="A2636" s="2" t="s">
        <v>4918</v>
      </c>
      <c r="B2636" s="3" t="s">
        <v>4919</v>
      </c>
      <c r="C2636" s="2"/>
      <c r="D2636" s="2" t="s">
        <v>16</v>
      </c>
      <c r="E2636" s="4">
        <f>200.00*(1-Z1%)</f>
        <v>200</v>
      </c>
      <c r="F2636" s="2">
        <v>1</v>
      </c>
      <c r="G2636" s="2"/>
    </row>
    <row r="2637" spans="1:26" customHeight="1" ht="18" hidden="true" outlineLevel="3">
      <c r="A2637" s="2" t="s">
        <v>4920</v>
      </c>
      <c r="B2637" s="3" t="s">
        <v>4921</v>
      </c>
      <c r="C2637" s="2"/>
      <c r="D2637" s="2" t="s">
        <v>16</v>
      </c>
      <c r="E2637" s="4">
        <f>90.00*(1-Z1%)</f>
        <v>90</v>
      </c>
      <c r="F2637" s="2">
        <v>2</v>
      </c>
      <c r="G2637" s="2"/>
    </row>
    <row r="2638" spans="1:26" customHeight="1" ht="18" hidden="true" outlineLevel="3">
      <c r="A2638" s="2" t="s">
        <v>4922</v>
      </c>
      <c r="B2638" s="3" t="s">
        <v>4923</v>
      </c>
      <c r="C2638" s="2"/>
      <c r="D2638" s="2" t="s">
        <v>16</v>
      </c>
      <c r="E2638" s="4">
        <f>100.00*(1-Z1%)</f>
        <v>100</v>
      </c>
      <c r="F2638" s="2">
        <v>1</v>
      </c>
      <c r="G2638" s="2"/>
    </row>
    <row r="2639" spans="1:26" customHeight="1" ht="18" hidden="true" outlineLevel="3">
      <c r="A2639" s="2" t="s">
        <v>4924</v>
      </c>
      <c r="B2639" s="3" t="s">
        <v>4925</v>
      </c>
      <c r="C2639" s="2"/>
      <c r="D2639" s="2" t="s">
        <v>16</v>
      </c>
      <c r="E2639" s="4">
        <f>100.00*(1-Z1%)</f>
        <v>100</v>
      </c>
      <c r="F2639" s="2">
        <v>1</v>
      </c>
      <c r="G2639" s="2"/>
    </row>
    <row r="2640" spans="1:26" customHeight="1" ht="18" hidden="true" outlineLevel="3">
      <c r="A2640" s="2" t="s">
        <v>4926</v>
      </c>
      <c r="B2640" s="3" t="s">
        <v>4927</v>
      </c>
      <c r="C2640" s="2"/>
      <c r="D2640" s="2" t="s">
        <v>16</v>
      </c>
      <c r="E2640" s="4">
        <f>250.00*(1-Z1%)</f>
        <v>250</v>
      </c>
      <c r="F2640" s="2">
        <v>1</v>
      </c>
      <c r="G2640" s="2"/>
    </row>
    <row r="2641" spans="1:26" customHeight="1" ht="18" hidden="true" outlineLevel="3">
      <c r="A2641" s="2" t="s">
        <v>4928</v>
      </c>
      <c r="B2641" s="3" t="s">
        <v>4929</v>
      </c>
      <c r="C2641" s="2"/>
      <c r="D2641" s="2" t="s">
        <v>16</v>
      </c>
      <c r="E2641" s="4">
        <f>150.00*(1-Z1%)</f>
        <v>150</v>
      </c>
      <c r="F2641" s="2">
        <v>2</v>
      </c>
      <c r="G2641" s="2"/>
    </row>
    <row r="2642" spans="1:26" customHeight="1" ht="18" hidden="true" outlineLevel="3">
      <c r="A2642" s="2" t="s">
        <v>4930</v>
      </c>
      <c r="B2642" s="3" t="s">
        <v>4931</v>
      </c>
      <c r="C2642" s="2"/>
      <c r="D2642" s="2" t="s">
        <v>16</v>
      </c>
      <c r="E2642" s="4">
        <f>150.00*(1-Z1%)</f>
        <v>150</v>
      </c>
      <c r="F2642" s="2">
        <v>1</v>
      </c>
      <c r="G2642" s="2"/>
    </row>
    <row r="2643" spans="1:26" customHeight="1" ht="18" hidden="true" outlineLevel="3">
      <c r="A2643" s="2" t="s">
        <v>4932</v>
      </c>
      <c r="B2643" s="3" t="s">
        <v>4933</v>
      </c>
      <c r="C2643" s="2"/>
      <c r="D2643" s="2" t="s">
        <v>16</v>
      </c>
      <c r="E2643" s="4">
        <f>100.00*(1-Z1%)</f>
        <v>100</v>
      </c>
      <c r="F2643" s="2">
        <v>1</v>
      </c>
      <c r="G2643" s="2"/>
    </row>
    <row r="2644" spans="1:26" customHeight="1" ht="18" hidden="true" outlineLevel="3">
      <c r="A2644" s="2" t="s">
        <v>4934</v>
      </c>
      <c r="B2644" s="3" t="s">
        <v>4935</v>
      </c>
      <c r="C2644" s="2"/>
      <c r="D2644" s="2" t="s">
        <v>16</v>
      </c>
      <c r="E2644" s="4">
        <f>150.00*(1-Z1%)</f>
        <v>150</v>
      </c>
      <c r="F2644" s="2">
        <v>1</v>
      </c>
      <c r="G2644" s="2"/>
    </row>
    <row r="2645" spans="1:26" customHeight="1" ht="36" hidden="true" outlineLevel="3">
      <c r="A2645" s="2" t="s">
        <v>4936</v>
      </c>
      <c r="B2645" s="3" t="s">
        <v>4937</v>
      </c>
      <c r="C2645" s="2"/>
      <c r="D2645" s="2" t="s">
        <v>16</v>
      </c>
      <c r="E2645" s="4">
        <f>220.00*(1-Z1%)</f>
        <v>220</v>
      </c>
      <c r="F2645" s="2">
        <v>1</v>
      </c>
      <c r="G2645" s="2"/>
    </row>
    <row r="2646" spans="1:26" customHeight="1" ht="35" hidden="true" outlineLevel="3">
      <c r="A2646" s="5" t="s">
        <v>4938</v>
      </c>
      <c r="B2646" s="5"/>
      <c r="C2646" s="5"/>
      <c r="D2646" s="5"/>
      <c r="E2646" s="5"/>
      <c r="F2646" s="5"/>
      <c r="G2646" s="5"/>
    </row>
    <row r="2647" spans="1:26" customHeight="1" ht="18" hidden="true" outlineLevel="3">
      <c r="A2647" s="2" t="s">
        <v>4939</v>
      </c>
      <c r="B2647" s="3" t="s">
        <v>4940</v>
      </c>
      <c r="C2647" s="2"/>
      <c r="D2647" s="2" t="s">
        <v>16</v>
      </c>
      <c r="E2647" s="4">
        <f>100.00*(1-Z1%)</f>
        <v>100</v>
      </c>
      <c r="F2647" s="2">
        <v>1</v>
      </c>
      <c r="G2647" s="2"/>
    </row>
    <row r="2648" spans="1:26" customHeight="1" ht="18" hidden="true" outlineLevel="3">
      <c r="A2648" s="2" t="s">
        <v>4941</v>
      </c>
      <c r="B2648" s="3" t="s">
        <v>4942</v>
      </c>
      <c r="C2648" s="2"/>
      <c r="D2648" s="2" t="s">
        <v>16</v>
      </c>
      <c r="E2648" s="4">
        <f>100.00*(1-Z1%)</f>
        <v>100</v>
      </c>
      <c r="F2648" s="2">
        <v>3</v>
      </c>
      <c r="G2648" s="2"/>
    </row>
    <row r="2649" spans="1:26" customHeight="1" ht="18" hidden="true" outlineLevel="3">
      <c r="A2649" s="2" t="s">
        <v>4943</v>
      </c>
      <c r="B2649" s="3" t="s">
        <v>4944</v>
      </c>
      <c r="C2649" s="2"/>
      <c r="D2649" s="2" t="s">
        <v>16</v>
      </c>
      <c r="E2649" s="4">
        <f>100.00*(1-Z1%)</f>
        <v>100</v>
      </c>
      <c r="F2649" s="2">
        <v>2</v>
      </c>
      <c r="G2649" s="2"/>
    </row>
    <row r="2650" spans="1:26" customHeight="1" ht="18" hidden="true" outlineLevel="3">
      <c r="A2650" s="2" t="s">
        <v>4945</v>
      </c>
      <c r="B2650" s="3" t="s">
        <v>4946</v>
      </c>
      <c r="C2650" s="2"/>
      <c r="D2650" s="2" t="s">
        <v>16</v>
      </c>
      <c r="E2650" s="4">
        <f>100.00*(1-Z1%)</f>
        <v>100</v>
      </c>
      <c r="F2650" s="2">
        <v>1</v>
      </c>
      <c r="G2650" s="2"/>
    </row>
    <row r="2651" spans="1:26" customHeight="1" ht="18" hidden="true" outlineLevel="3">
      <c r="A2651" s="2" t="s">
        <v>4947</v>
      </c>
      <c r="B2651" s="3" t="s">
        <v>4948</v>
      </c>
      <c r="C2651" s="2"/>
      <c r="D2651" s="2" t="s">
        <v>16</v>
      </c>
      <c r="E2651" s="4">
        <f>100.00*(1-Z1%)</f>
        <v>100</v>
      </c>
      <c r="F2651" s="2">
        <v>1</v>
      </c>
      <c r="G2651" s="2"/>
    </row>
    <row r="2652" spans="1:26" customHeight="1" ht="18" hidden="true" outlineLevel="3">
      <c r="A2652" s="2" t="s">
        <v>4949</v>
      </c>
      <c r="B2652" s="3" t="s">
        <v>4950</v>
      </c>
      <c r="C2652" s="2"/>
      <c r="D2652" s="2" t="s">
        <v>16</v>
      </c>
      <c r="E2652" s="4">
        <f>100.00*(1-Z1%)</f>
        <v>100</v>
      </c>
      <c r="F2652" s="2">
        <v>2</v>
      </c>
      <c r="G2652" s="2"/>
    </row>
    <row r="2653" spans="1:26" customHeight="1" ht="18" hidden="true" outlineLevel="3">
      <c r="A2653" s="2" t="s">
        <v>4951</v>
      </c>
      <c r="B2653" s="3" t="s">
        <v>4952</v>
      </c>
      <c r="C2653" s="2"/>
      <c r="D2653" s="2" t="s">
        <v>16</v>
      </c>
      <c r="E2653" s="4">
        <f>100.00*(1-Z1%)</f>
        <v>100</v>
      </c>
      <c r="F2653" s="2">
        <v>1</v>
      </c>
      <c r="G2653" s="2"/>
    </row>
    <row r="2654" spans="1:26" customHeight="1" ht="35">
      <c r="A2654" s="1" t="s">
        <v>4953</v>
      </c>
      <c r="B2654" s="1"/>
      <c r="C2654" s="1"/>
      <c r="D2654" s="1"/>
      <c r="E2654" s="1"/>
      <c r="F2654" s="1"/>
      <c r="G2654" s="1"/>
    </row>
    <row r="2655" spans="1:26" customHeight="1" ht="35" hidden="true" outlineLevel="2">
      <c r="A2655" s="5" t="s">
        <v>4954</v>
      </c>
      <c r="B2655" s="5"/>
      <c r="C2655" s="5"/>
      <c r="D2655" s="5"/>
      <c r="E2655" s="5"/>
      <c r="F2655" s="5"/>
      <c r="G2655" s="5"/>
    </row>
    <row r="2656" spans="1:26" customHeight="1" ht="36" hidden="true" outlineLevel="2">
      <c r="A2656" s="2" t="s">
        <v>4955</v>
      </c>
      <c r="B2656" s="3" t="s">
        <v>4956</v>
      </c>
      <c r="C2656" s="2"/>
      <c r="D2656" s="2" t="s">
        <v>16</v>
      </c>
      <c r="E2656" s="4">
        <f>250.00*(1-Z1%)</f>
        <v>250</v>
      </c>
      <c r="F2656" s="2">
        <v>3</v>
      </c>
      <c r="G2656" s="2"/>
    </row>
    <row r="2657" spans="1:26" customHeight="1" ht="36" hidden="true" outlineLevel="2">
      <c r="A2657" s="2" t="s">
        <v>4957</v>
      </c>
      <c r="B2657" s="3" t="s">
        <v>4958</v>
      </c>
      <c r="C2657" s="2"/>
      <c r="D2657" s="2" t="s">
        <v>16</v>
      </c>
      <c r="E2657" s="4">
        <f>250.00*(1-Z1%)</f>
        <v>250</v>
      </c>
      <c r="F2657" s="2">
        <v>3</v>
      </c>
      <c r="G2657" s="2"/>
    </row>
    <row r="2658" spans="1:26" customHeight="1" ht="36" hidden="true" outlineLevel="2">
      <c r="A2658" s="2" t="s">
        <v>4959</v>
      </c>
      <c r="B2658" s="3" t="s">
        <v>4960</v>
      </c>
      <c r="C2658" s="2"/>
      <c r="D2658" s="2" t="s">
        <v>16</v>
      </c>
      <c r="E2658" s="4">
        <f>250.00*(1-Z1%)</f>
        <v>250</v>
      </c>
      <c r="F2658" s="2">
        <v>1</v>
      </c>
      <c r="G2658" s="2"/>
    </row>
    <row r="2659" spans="1:26" customHeight="1" ht="36" hidden="true" outlineLevel="2">
      <c r="A2659" s="2" t="s">
        <v>4961</v>
      </c>
      <c r="B2659" s="3" t="s">
        <v>4962</v>
      </c>
      <c r="C2659" s="2"/>
      <c r="D2659" s="2" t="s">
        <v>16</v>
      </c>
      <c r="E2659" s="4">
        <f>150.00*(1-Z1%)</f>
        <v>150</v>
      </c>
      <c r="F2659" s="2">
        <v>3</v>
      </c>
      <c r="G2659" s="2"/>
    </row>
    <row r="2660" spans="1:26" customHeight="1" ht="36" hidden="true" outlineLevel="2">
      <c r="A2660" s="2" t="s">
        <v>4963</v>
      </c>
      <c r="B2660" s="3" t="s">
        <v>4964</v>
      </c>
      <c r="C2660" s="2"/>
      <c r="D2660" s="2" t="s">
        <v>16</v>
      </c>
      <c r="E2660" s="4">
        <f>150.00*(1-Z1%)</f>
        <v>150</v>
      </c>
      <c r="F2660" s="2">
        <v>3</v>
      </c>
      <c r="G2660" s="2"/>
    </row>
    <row r="2661" spans="1:26" customHeight="1" ht="36" hidden="true" outlineLevel="2">
      <c r="A2661" s="2" t="s">
        <v>4965</v>
      </c>
      <c r="B2661" s="3" t="s">
        <v>4966</v>
      </c>
      <c r="C2661" s="2"/>
      <c r="D2661" s="2" t="s">
        <v>16</v>
      </c>
      <c r="E2661" s="4">
        <f>150.00*(1-Z1%)</f>
        <v>150</v>
      </c>
      <c r="F2661" s="2">
        <v>3</v>
      </c>
      <c r="G2661" s="2"/>
    </row>
    <row r="2662" spans="1:26" customHeight="1" ht="18" hidden="true" outlineLevel="2">
      <c r="A2662" s="2" t="s">
        <v>4967</v>
      </c>
      <c r="B2662" s="3" t="s">
        <v>4968</v>
      </c>
      <c r="C2662" s="2"/>
      <c r="D2662" s="2" t="s">
        <v>16</v>
      </c>
      <c r="E2662" s="4">
        <f>100.00*(1-Z1%)</f>
        <v>100</v>
      </c>
      <c r="F2662" s="2">
        <v>3</v>
      </c>
      <c r="G2662" s="2"/>
    </row>
    <row r="2663" spans="1:26" customHeight="1" ht="36" hidden="true" outlineLevel="2">
      <c r="A2663" s="2" t="s">
        <v>4969</v>
      </c>
      <c r="B2663" s="3" t="s">
        <v>4970</v>
      </c>
      <c r="C2663" s="2"/>
      <c r="D2663" s="2" t="s">
        <v>16</v>
      </c>
      <c r="E2663" s="4">
        <f>100.00*(1-Z1%)</f>
        <v>100</v>
      </c>
      <c r="F2663" s="2">
        <v>3</v>
      </c>
      <c r="G2663" s="2"/>
    </row>
    <row r="2664" spans="1:26" customHeight="1" ht="18" hidden="true" outlineLevel="2">
      <c r="A2664" s="2" t="s">
        <v>4971</v>
      </c>
      <c r="B2664" s="3" t="s">
        <v>4972</v>
      </c>
      <c r="C2664" s="2"/>
      <c r="D2664" s="2" t="s">
        <v>16</v>
      </c>
      <c r="E2664" s="4">
        <f>100.00*(1-Z1%)</f>
        <v>100</v>
      </c>
      <c r="F2664" s="2">
        <v>2</v>
      </c>
      <c r="G2664" s="2"/>
    </row>
    <row r="2665" spans="1:26" customHeight="1" ht="36" hidden="true" outlineLevel="2">
      <c r="A2665" s="2" t="s">
        <v>4973</v>
      </c>
      <c r="B2665" s="3" t="s">
        <v>4974</v>
      </c>
      <c r="C2665" s="2"/>
      <c r="D2665" s="2" t="s">
        <v>16</v>
      </c>
      <c r="E2665" s="4">
        <f>350.00*(1-Z1%)</f>
        <v>350</v>
      </c>
      <c r="F2665" s="2">
        <v>2</v>
      </c>
      <c r="G2665" s="2"/>
    </row>
    <row r="2666" spans="1:26" customHeight="1" ht="36" hidden="true" outlineLevel="2">
      <c r="A2666" s="2" t="s">
        <v>4975</v>
      </c>
      <c r="B2666" s="3" t="s">
        <v>4976</v>
      </c>
      <c r="C2666" s="2"/>
      <c r="D2666" s="2" t="s">
        <v>16</v>
      </c>
      <c r="E2666" s="4">
        <f>1950.00*(1-Z1%)</f>
        <v>1950</v>
      </c>
      <c r="F2666" s="2">
        <v>1</v>
      </c>
      <c r="G2666" s="2"/>
    </row>
    <row r="2667" spans="1:26" customHeight="1" ht="18" hidden="true" outlineLevel="2">
      <c r="A2667" s="2" t="s">
        <v>4977</v>
      </c>
      <c r="B2667" s="3" t="s">
        <v>4978</v>
      </c>
      <c r="C2667" s="2"/>
      <c r="D2667" s="2" t="s">
        <v>16</v>
      </c>
      <c r="E2667" s="4">
        <f>150.00*(1-Z1%)</f>
        <v>150</v>
      </c>
      <c r="F2667" s="2">
        <v>1</v>
      </c>
      <c r="G2667" s="2"/>
    </row>
    <row r="2668" spans="1:26" customHeight="1" ht="18" hidden="true" outlineLevel="2">
      <c r="A2668" s="2" t="s">
        <v>4979</v>
      </c>
      <c r="B2668" s="3" t="s">
        <v>4980</v>
      </c>
      <c r="C2668" s="2"/>
      <c r="D2668" s="2" t="s">
        <v>16</v>
      </c>
      <c r="E2668" s="4">
        <f>250.00*(1-Z1%)</f>
        <v>250</v>
      </c>
      <c r="F2668" s="2">
        <v>1</v>
      </c>
      <c r="G2668" s="2"/>
    </row>
    <row r="2669" spans="1:26" customHeight="1" ht="35" hidden="true" outlineLevel="2">
      <c r="A2669" s="5" t="s">
        <v>4981</v>
      </c>
      <c r="B2669" s="5"/>
      <c r="C2669" s="5"/>
      <c r="D2669" s="5"/>
      <c r="E2669" s="5"/>
      <c r="F2669" s="5"/>
      <c r="G2669" s="5"/>
    </row>
    <row r="2670" spans="1:26" customHeight="1" ht="35" hidden="true" outlineLevel="3">
      <c r="A2670" s="5" t="s">
        <v>4982</v>
      </c>
      <c r="B2670" s="5"/>
      <c r="C2670" s="5"/>
      <c r="D2670" s="5"/>
      <c r="E2670" s="5"/>
      <c r="F2670" s="5"/>
      <c r="G2670" s="5"/>
    </row>
    <row r="2671" spans="1:26" customHeight="1" ht="36" hidden="true" outlineLevel="3">
      <c r="A2671" s="2" t="s">
        <v>4983</v>
      </c>
      <c r="B2671" s="3" t="s">
        <v>4984</v>
      </c>
      <c r="C2671" s="2"/>
      <c r="D2671" s="2" t="s">
        <v>16</v>
      </c>
      <c r="E2671" s="4">
        <f>990.00*(1-Z1%)</f>
        <v>990</v>
      </c>
      <c r="F2671" s="2">
        <v>1</v>
      </c>
      <c r="G2671" s="2"/>
    </row>
    <row r="2672" spans="1:26" customHeight="1" ht="36" hidden="true" outlineLevel="3">
      <c r="A2672" s="2" t="s">
        <v>4985</v>
      </c>
      <c r="B2672" s="3" t="s">
        <v>4986</v>
      </c>
      <c r="C2672" s="2"/>
      <c r="D2672" s="2" t="s">
        <v>16</v>
      </c>
      <c r="E2672" s="4">
        <f>990.00*(1-Z1%)</f>
        <v>990</v>
      </c>
      <c r="F2672" s="2">
        <v>1</v>
      </c>
      <c r="G2672" s="2"/>
    </row>
    <row r="2673" spans="1:26" customHeight="1" ht="36" hidden="true" outlineLevel="3">
      <c r="A2673" s="2" t="s">
        <v>4987</v>
      </c>
      <c r="B2673" s="3" t="s">
        <v>4988</v>
      </c>
      <c r="C2673" s="2"/>
      <c r="D2673" s="2" t="s">
        <v>16</v>
      </c>
      <c r="E2673" s="4">
        <f>990.00*(1-Z1%)</f>
        <v>990</v>
      </c>
      <c r="F2673" s="2">
        <v>1</v>
      </c>
      <c r="G2673" s="2"/>
    </row>
    <row r="2674" spans="1:26" customHeight="1" ht="18" hidden="true" outlineLevel="3">
      <c r="A2674" s="2" t="s">
        <v>4989</v>
      </c>
      <c r="B2674" s="3" t="s">
        <v>4990</v>
      </c>
      <c r="C2674" s="2"/>
      <c r="D2674" s="2" t="s">
        <v>16</v>
      </c>
      <c r="E2674" s="4">
        <f>490.00*(1-Z1%)</f>
        <v>490</v>
      </c>
      <c r="F2674" s="2">
        <v>1</v>
      </c>
      <c r="G2674" s="2"/>
    </row>
    <row r="2675" spans="1:26" customHeight="1" ht="18" hidden="true" outlineLevel="3">
      <c r="A2675" s="2" t="s">
        <v>4991</v>
      </c>
      <c r="B2675" s="3" t="s">
        <v>4992</v>
      </c>
      <c r="C2675" s="2"/>
      <c r="D2675" s="2" t="s">
        <v>16</v>
      </c>
      <c r="E2675" s="4">
        <f>490.00*(1-Z1%)</f>
        <v>490</v>
      </c>
      <c r="F2675" s="2">
        <v>1</v>
      </c>
      <c r="G2675" s="2"/>
    </row>
    <row r="2676" spans="1:26" customHeight="1" ht="18" hidden="true" outlineLevel="3">
      <c r="A2676" s="2" t="s">
        <v>4993</v>
      </c>
      <c r="B2676" s="3" t="s">
        <v>4994</v>
      </c>
      <c r="C2676" s="2"/>
      <c r="D2676" s="2" t="s">
        <v>16</v>
      </c>
      <c r="E2676" s="4">
        <f>490.00*(1-Z1%)</f>
        <v>490</v>
      </c>
      <c r="F2676" s="2">
        <v>1</v>
      </c>
      <c r="G2676" s="2"/>
    </row>
    <row r="2677" spans="1:26" customHeight="1" ht="36" hidden="true" outlineLevel="3">
      <c r="A2677" s="2" t="s">
        <v>4995</v>
      </c>
      <c r="B2677" s="3" t="s">
        <v>4996</v>
      </c>
      <c r="C2677" s="2"/>
      <c r="D2677" s="2" t="s">
        <v>16</v>
      </c>
      <c r="E2677" s="4">
        <f>1950.00*(1-Z1%)</f>
        <v>1950</v>
      </c>
      <c r="F2677" s="2">
        <v>1</v>
      </c>
      <c r="G2677" s="2"/>
    </row>
    <row r="2678" spans="1:26" customHeight="1" ht="36" hidden="true" outlineLevel="3">
      <c r="A2678" s="2" t="s">
        <v>4997</v>
      </c>
      <c r="B2678" s="3" t="s">
        <v>4998</v>
      </c>
      <c r="C2678" s="2"/>
      <c r="D2678" s="2" t="s">
        <v>16</v>
      </c>
      <c r="E2678" s="4">
        <f>990.00*(1-Z1%)</f>
        <v>990</v>
      </c>
      <c r="F2678" s="2">
        <v>1</v>
      </c>
      <c r="G2678" s="2"/>
    </row>
    <row r="2679" spans="1:26" customHeight="1" ht="18" hidden="true" outlineLevel="3">
      <c r="A2679" s="2" t="s">
        <v>4999</v>
      </c>
      <c r="B2679" s="3" t="s">
        <v>5000</v>
      </c>
      <c r="C2679" s="2"/>
      <c r="D2679" s="2" t="s">
        <v>16</v>
      </c>
      <c r="E2679" s="4">
        <f>1100.00*(1-Z1%)</f>
        <v>1100</v>
      </c>
      <c r="F2679" s="2">
        <v>1</v>
      </c>
      <c r="G2679" s="2"/>
    </row>
    <row r="2680" spans="1:26" customHeight="1" ht="18" hidden="true" outlineLevel="3">
      <c r="A2680" s="2" t="s">
        <v>5001</v>
      </c>
      <c r="B2680" s="3" t="s">
        <v>5002</v>
      </c>
      <c r="C2680" s="2"/>
      <c r="D2680" s="2" t="s">
        <v>16</v>
      </c>
      <c r="E2680" s="4">
        <f>1250.00*(1-Z1%)</f>
        <v>1250</v>
      </c>
      <c r="F2680" s="2">
        <v>3</v>
      </c>
      <c r="G2680" s="2"/>
    </row>
    <row r="2681" spans="1:26" customHeight="1" ht="18" hidden="true" outlineLevel="3">
      <c r="A2681" s="2" t="s">
        <v>5003</v>
      </c>
      <c r="B2681" s="3" t="s">
        <v>5004</v>
      </c>
      <c r="C2681" s="2"/>
      <c r="D2681" s="2" t="s">
        <v>16</v>
      </c>
      <c r="E2681" s="4">
        <f>1200.00*(1-Z1%)</f>
        <v>1200</v>
      </c>
      <c r="F2681" s="2">
        <v>2</v>
      </c>
      <c r="G2681" s="2"/>
    </row>
    <row r="2682" spans="1:26" customHeight="1" ht="18" hidden="true" outlineLevel="3">
      <c r="A2682" s="2" t="s">
        <v>5005</v>
      </c>
      <c r="B2682" s="3" t="s">
        <v>5006</v>
      </c>
      <c r="C2682" s="2"/>
      <c r="D2682" s="2" t="s">
        <v>16</v>
      </c>
      <c r="E2682" s="4">
        <f>1790.00*(1-Z1%)</f>
        <v>1790</v>
      </c>
      <c r="F2682" s="2">
        <v>2</v>
      </c>
      <c r="G2682" s="2"/>
    </row>
    <row r="2683" spans="1:26" customHeight="1" ht="18" hidden="true" outlineLevel="3">
      <c r="A2683" s="2" t="s">
        <v>5007</v>
      </c>
      <c r="B2683" s="3" t="s">
        <v>5008</v>
      </c>
      <c r="C2683" s="2"/>
      <c r="D2683" s="2" t="s">
        <v>16</v>
      </c>
      <c r="E2683" s="4">
        <f>1950.00*(1-Z1%)</f>
        <v>1950</v>
      </c>
      <c r="F2683" s="2">
        <v>1</v>
      </c>
      <c r="G2683" s="2"/>
    </row>
    <row r="2684" spans="1:26" customHeight="1" ht="18" hidden="true" outlineLevel="3">
      <c r="A2684" s="2" t="s">
        <v>5009</v>
      </c>
      <c r="B2684" s="3" t="s">
        <v>5010</v>
      </c>
      <c r="C2684" s="2"/>
      <c r="D2684" s="2" t="s">
        <v>16</v>
      </c>
      <c r="E2684" s="4">
        <f>1950.00*(1-Z1%)</f>
        <v>1950</v>
      </c>
      <c r="F2684" s="2">
        <v>1</v>
      </c>
      <c r="G2684" s="2"/>
    </row>
    <row r="2685" spans="1:26" customHeight="1" ht="36" hidden="true" outlineLevel="3">
      <c r="A2685" s="2" t="s">
        <v>5011</v>
      </c>
      <c r="B2685" s="3" t="s">
        <v>5012</v>
      </c>
      <c r="C2685" s="2"/>
      <c r="D2685" s="2" t="s">
        <v>16</v>
      </c>
      <c r="E2685" s="4">
        <f>690.00*(1-Z1%)</f>
        <v>690</v>
      </c>
      <c r="F2685" s="2">
        <v>1</v>
      </c>
      <c r="G2685" s="2"/>
    </row>
    <row r="2686" spans="1:26" customHeight="1" ht="18" hidden="true" outlineLevel="3">
      <c r="A2686" s="2" t="s">
        <v>5013</v>
      </c>
      <c r="B2686" s="3" t="s">
        <v>5014</v>
      </c>
      <c r="C2686" s="2"/>
      <c r="D2686" s="2" t="s">
        <v>16</v>
      </c>
      <c r="E2686" s="4">
        <f>590.00*(1-Z1%)</f>
        <v>590</v>
      </c>
      <c r="F2686" s="2">
        <v>2</v>
      </c>
      <c r="G2686" s="2"/>
    </row>
    <row r="2687" spans="1:26" customHeight="1" ht="18" hidden="true" outlineLevel="3">
      <c r="A2687" s="2" t="s">
        <v>5015</v>
      </c>
      <c r="B2687" s="3" t="s">
        <v>5016</v>
      </c>
      <c r="C2687" s="2"/>
      <c r="D2687" s="2" t="s">
        <v>16</v>
      </c>
      <c r="E2687" s="4">
        <f>690.00*(1-Z1%)</f>
        <v>690</v>
      </c>
      <c r="F2687" s="2">
        <v>3</v>
      </c>
      <c r="G2687" s="2"/>
    </row>
    <row r="2688" spans="1:26" customHeight="1" ht="18" hidden="true" outlineLevel="3">
      <c r="A2688" s="2" t="s">
        <v>5017</v>
      </c>
      <c r="B2688" s="3" t="s">
        <v>5018</v>
      </c>
      <c r="C2688" s="2"/>
      <c r="D2688" s="2" t="s">
        <v>16</v>
      </c>
      <c r="E2688" s="4">
        <f>590.00*(1-Z1%)</f>
        <v>590</v>
      </c>
      <c r="F2688" s="2">
        <v>1</v>
      </c>
      <c r="G2688" s="2"/>
    </row>
    <row r="2689" spans="1:26" customHeight="1" ht="18" hidden="true" outlineLevel="3">
      <c r="A2689" s="2" t="s">
        <v>5019</v>
      </c>
      <c r="B2689" s="3" t="s">
        <v>5020</v>
      </c>
      <c r="C2689" s="2"/>
      <c r="D2689" s="2" t="s">
        <v>16</v>
      </c>
      <c r="E2689" s="4">
        <f>990.00*(1-Z1%)</f>
        <v>990</v>
      </c>
      <c r="F2689" s="2">
        <v>1</v>
      </c>
      <c r="G2689" s="2"/>
    </row>
    <row r="2690" spans="1:26" customHeight="1" ht="18" hidden="true" outlineLevel="3">
      <c r="A2690" s="2" t="s">
        <v>5021</v>
      </c>
      <c r="B2690" s="3" t="s">
        <v>5022</v>
      </c>
      <c r="C2690" s="2"/>
      <c r="D2690" s="2" t="s">
        <v>16</v>
      </c>
      <c r="E2690" s="4">
        <f>1490.00*(1-Z1%)</f>
        <v>1490</v>
      </c>
      <c r="F2690" s="2">
        <v>1</v>
      </c>
      <c r="G2690" s="2"/>
    </row>
    <row r="2691" spans="1:26" customHeight="1" ht="18" hidden="true" outlineLevel="3">
      <c r="A2691" s="2" t="s">
        <v>5023</v>
      </c>
      <c r="B2691" s="3" t="s">
        <v>5024</v>
      </c>
      <c r="C2691" s="2"/>
      <c r="D2691" s="2" t="s">
        <v>16</v>
      </c>
      <c r="E2691" s="4">
        <f>790.00*(1-Z1%)</f>
        <v>790</v>
      </c>
      <c r="F2691" s="2">
        <v>1</v>
      </c>
      <c r="G2691" s="2"/>
    </row>
    <row r="2692" spans="1:26" customHeight="1" ht="18" hidden="true" outlineLevel="3">
      <c r="A2692" s="2" t="s">
        <v>5025</v>
      </c>
      <c r="B2692" s="3" t="s">
        <v>5026</v>
      </c>
      <c r="C2692" s="2"/>
      <c r="D2692" s="2" t="s">
        <v>16</v>
      </c>
      <c r="E2692" s="4">
        <f>850.00*(1-Z1%)</f>
        <v>850</v>
      </c>
      <c r="F2692" s="2">
        <v>1</v>
      </c>
      <c r="G2692" s="2"/>
    </row>
    <row r="2693" spans="1:26" customHeight="1" ht="18" hidden="true" outlineLevel="3">
      <c r="A2693" s="2" t="s">
        <v>5027</v>
      </c>
      <c r="B2693" s="3" t="s">
        <v>5028</v>
      </c>
      <c r="C2693" s="2"/>
      <c r="D2693" s="2" t="s">
        <v>16</v>
      </c>
      <c r="E2693" s="4">
        <f>1290.00*(1-Z1%)</f>
        <v>1290</v>
      </c>
      <c r="F2693" s="2">
        <v>1</v>
      </c>
      <c r="G2693" s="2"/>
    </row>
    <row r="2694" spans="1:26" customHeight="1" ht="18" hidden="true" outlineLevel="3">
      <c r="A2694" s="2" t="s">
        <v>5029</v>
      </c>
      <c r="B2694" s="3" t="s">
        <v>5030</v>
      </c>
      <c r="C2694" s="2"/>
      <c r="D2694" s="2" t="s">
        <v>16</v>
      </c>
      <c r="E2694" s="4">
        <f>690.00*(1-Z1%)</f>
        <v>690</v>
      </c>
      <c r="F2694" s="2">
        <v>1</v>
      </c>
      <c r="G2694" s="2"/>
    </row>
    <row r="2695" spans="1:26" customHeight="1" ht="18" hidden="true" outlineLevel="3">
      <c r="A2695" s="2" t="s">
        <v>5031</v>
      </c>
      <c r="B2695" s="3" t="s">
        <v>5032</v>
      </c>
      <c r="C2695" s="2"/>
      <c r="D2695" s="2" t="s">
        <v>16</v>
      </c>
      <c r="E2695" s="4">
        <f>750.00*(1-Z1%)</f>
        <v>750</v>
      </c>
      <c r="F2695" s="2">
        <v>1</v>
      </c>
      <c r="G2695" s="2"/>
    </row>
    <row r="2696" spans="1:26" customHeight="1" ht="36" hidden="true" outlineLevel="3">
      <c r="A2696" s="2" t="s">
        <v>5033</v>
      </c>
      <c r="B2696" s="3" t="s">
        <v>5034</v>
      </c>
      <c r="C2696" s="2"/>
      <c r="D2696" s="2" t="s">
        <v>16</v>
      </c>
      <c r="E2696" s="4">
        <f>550.00*(1-Z1%)</f>
        <v>550</v>
      </c>
      <c r="F2696" s="2">
        <v>1</v>
      </c>
      <c r="G2696" s="2"/>
    </row>
    <row r="2697" spans="1:26" customHeight="1" ht="18" hidden="true" outlineLevel="3">
      <c r="A2697" s="2" t="s">
        <v>5035</v>
      </c>
      <c r="B2697" s="3" t="s">
        <v>5036</v>
      </c>
      <c r="C2697" s="2"/>
      <c r="D2697" s="2" t="s">
        <v>16</v>
      </c>
      <c r="E2697" s="4">
        <f>550.00*(1-Z1%)</f>
        <v>550</v>
      </c>
      <c r="F2697" s="2">
        <v>1</v>
      </c>
      <c r="G2697" s="2"/>
    </row>
    <row r="2698" spans="1:26" customHeight="1" ht="18" hidden="true" outlineLevel="3">
      <c r="A2698" s="2" t="s">
        <v>5037</v>
      </c>
      <c r="B2698" s="3" t="s">
        <v>5038</v>
      </c>
      <c r="C2698" s="2"/>
      <c r="D2698" s="2" t="s">
        <v>16</v>
      </c>
      <c r="E2698" s="4">
        <f>1450.00*(1-Z1%)</f>
        <v>1450</v>
      </c>
      <c r="F2698" s="2">
        <v>1</v>
      </c>
      <c r="G2698" s="2"/>
    </row>
    <row r="2699" spans="1:26" customHeight="1" ht="18" hidden="true" outlineLevel="3">
      <c r="A2699" s="2" t="s">
        <v>5039</v>
      </c>
      <c r="B2699" s="3" t="s">
        <v>5040</v>
      </c>
      <c r="C2699" s="2"/>
      <c r="D2699" s="2" t="s">
        <v>16</v>
      </c>
      <c r="E2699" s="4">
        <f>790.00*(1-Z1%)</f>
        <v>790</v>
      </c>
      <c r="F2699" s="2">
        <v>1</v>
      </c>
      <c r="G2699" s="2"/>
    </row>
    <row r="2700" spans="1:26" customHeight="1" ht="18" hidden="true" outlineLevel="3">
      <c r="A2700" s="2" t="s">
        <v>5041</v>
      </c>
      <c r="B2700" s="3" t="s">
        <v>5042</v>
      </c>
      <c r="C2700" s="2"/>
      <c r="D2700" s="2" t="s">
        <v>16</v>
      </c>
      <c r="E2700" s="4">
        <f>790.00*(1-Z1%)</f>
        <v>790</v>
      </c>
      <c r="F2700" s="2">
        <v>1</v>
      </c>
      <c r="G2700" s="2"/>
    </row>
    <row r="2701" spans="1:26" customHeight="1" ht="18" hidden="true" outlineLevel="3">
      <c r="A2701" s="2" t="s">
        <v>5043</v>
      </c>
      <c r="B2701" s="3" t="s">
        <v>5044</v>
      </c>
      <c r="C2701" s="2"/>
      <c r="D2701" s="2" t="s">
        <v>16</v>
      </c>
      <c r="E2701" s="4">
        <f>890.00*(1-Z1%)</f>
        <v>890</v>
      </c>
      <c r="F2701" s="2">
        <v>1</v>
      </c>
      <c r="G2701" s="2"/>
    </row>
    <row r="2702" spans="1:26" customHeight="1" ht="18" hidden="true" outlineLevel="3">
      <c r="A2702" s="2" t="s">
        <v>5045</v>
      </c>
      <c r="B2702" s="3" t="s">
        <v>5046</v>
      </c>
      <c r="C2702" s="2"/>
      <c r="D2702" s="2" t="s">
        <v>16</v>
      </c>
      <c r="E2702" s="4">
        <f>890.00*(1-Z1%)</f>
        <v>890</v>
      </c>
      <c r="F2702" s="2">
        <v>1</v>
      </c>
      <c r="G2702" s="2"/>
    </row>
    <row r="2703" spans="1:26" customHeight="1" ht="18" hidden="true" outlineLevel="3">
      <c r="A2703" s="2" t="s">
        <v>5047</v>
      </c>
      <c r="B2703" s="3" t="s">
        <v>5048</v>
      </c>
      <c r="C2703" s="2"/>
      <c r="D2703" s="2" t="s">
        <v>16</v>
      </c>
      <c r="E2703" s="4">
        <f>890.00*(1-Z1%)</f>
        <v>890</v>
      </c>
      <c r="F2703" s="2">
        <v>1</v>
      </c>
      <c r="G2703" s="2"/>
    </row>
    <row r="2704" spans="1:26" customHeight="1" ht="18" hidden="true" outlineLevel="3">
      <c r="A2704" s="2" t="s">
        <v>5049</v>
      </c>
      <c r="B2704" s="3" t="s">
        <v>5050</v>
      </c>
      <c r="C2704" s="2"/>
      <c r="D2704" s="2" t="s">
        <v>16</v>
      </c>
      <c r="E2704" s="4">
        <f>690.00*(1-Z1%)</f>
        <v>690</v>
      </c>
      <c r="F2704" s="2">
        <v>1</v>
      </c>
      <c r="G2704" s="2"/>
    </row>
    <row r="2705" spans="1:26" customHeight="1" ht="18" hidden="true" outlineLevel="3">
      <c r="A2705" s="2" t="s">
        <v>5051</v>
      </c>
      <c r="B2705" s="3" t="s">
        <v>5052</v>
      </c>
      <c r="C2705" s="2"/>
      <c r="D2705" s="2" t="s">
        <v>16</v>
      </c>
      <c r="E2705" s="4">
        <f>650.00*(1-Z1%)</f>
        <v>650</v>
      </c>
      <c r="F2705" s="2">
        <v>1</v>
      </c>
      <c r="G2705" s="2"/>
    </row>
    <row r="2706" spans="1:26" customHeight="1" ht="18" hidden="true" outlineLevel="3">
      <c r="A2706" s="2" t="s">
        <v>5053</v>
      </c>
      <c r="B2706" s="3" t="s">
        <v>5054</v>
      </c>
      <c r="C2706" s="2"/>
      <c r="D2706" s="2" t="s">
        <v>16</v>
      </c>
      <c r="E2706" s="4">
        <f>690.00*(1-Z1%)</f>
        <v>690</v>
      </c>
      <c r="F2706" s="2">
        <v>1</v>
      </c>
      <c r="G2706" s="2"/>
    </row>
    <row r="2707" spans="1:26" customHeight="1" ht="18" hidden="true" outlineLevel="3">
      <c r="A2707" s="2" t="s">
        <v>5055</v>
      </c>
      <c r="B2707" s="3" t="s">
        <v>5056</v>
      </c>
      <c r="C2707" s="2"/>
      <c r="D2707" s="2" t="s">
        <v>16</v>
      </c>
      <c r="E2707" s="4">
        <f>750.00*(1-Z1%)</f>
        <v>750</v>
      </c>
      <c r="F2707" s="2">
        <v>1</v>
      </c>
      <c r="G2707" s="2"/>
    </row>
    <row r="2708" spans="1:26" customHeight="1" ht="18" hidden="true" outlineLevel="3">
      <c r="A2708" s="2" t="s">
        <v>5057</v>
      </c>
      <c r="B2708" s="3" t="s">
        <v>5058</v>
      </c>
      <c r="C2708" s="2"/>
      <c r="D2708" s="2" t="s">
        <v>16</v>
      </c>
      <c r="E2708" s="4">
        <f>790.00*(1-Z1%)</f>
        <v>790</v>
      </c>
      <c r="F2708" s="2">
        <v>1</v>
      </c>
      <c r="G2708" s="2"/>
    </row>
    <row r="2709" spans="1:26" customHeight="1" ht="18" hidden="true" outlineLevel="3">
      <c r="A2709" s="2" t="s">
        <v>5059</v>
      </c>
      <c r="B2709" s="3" t="s">
        <v>5060</v>
      </c>
      <c r="C2709" s="2"/>
      <c r="D2709" s="2" t="s">
        <v>16</v>
      </c>
      <c r="E2709" s="4">
        <f>750.00*(1-Z1%)</f>
        <v>750</v>
      </c>
      <c r="F2709" s="2">
        <v>1</v>
      </c>
      <c r="G2709" s="2"/>
    </row>
    <row r="2710" spans="1:26" customHeight="1" ht="18" hidden="true" outlineLevel="3">
      <c r="A2710" s="2" t="s">
        <v>5061</v>
      </c>
      <c r="B2710" s="3" t="s">
        <v>5062</v>
      </c>
      <c r="C2710" s="2"/>
      <c r="D2710" s="2" t="s">
        <v>16</v>
      </c>
      <c r="E2710" s="4">
        <f>750.00*(1-Z1%)</f>
        <v>750</v>
      </c>
      <c r="F2710" s="2">
        <v>1</v>
      </c>
      <c r="G2710" s="2"/>
    </row>
    <row r="2711" spans="1:26" customHeight="1" ht="18" hidden="true" outlineLevel="3">
      <c r="A2711" s="2" t="s">
        <v>5063</v>
      </c>
      <c r="B2711" s="3" t="s">
        <v>5064</v>
      </c>
      <c r="C2711" s="2"/>
      <c r="D2711" s="2" t="s">
        <v>16</v>
      </c>
      <c r="E2711" s="4">
        <f>750.00*(1-Z1%)</f>
        <v>750</v>
      </c>
      <c r="F2711" s="2">
        <v>1</v>
      </c>
      <c r="G2711" s="2"/>
    </row>
    <row r="2712" spans="1:26" customHeight="1" ht="18" hidden="true" outlineLevel="3">
      <c r="A2712" s="2" t="s">
        <v>5065</v>
      </c>
      <c r="B2712" s="3" t="s">
        <v>5066</v>
      </c>
      <c r="C2712" s="2"/>
      <c r="D2712" s="2" t="s">
        <v>16</v>
      </c>
      <c r="E2712" s="4">
        <f>1350.00*(1-Z1%)</f>
        <v>1350</v>
      </c>
      <c r="F2712" s="2">
        <v>1</v>
      </c>
      <c r="G2712" s="2"/>
    </row>
    <row r="2713" spans="1:26" customHeight="1" ht="18" hidden="true" outlineLevel="3">
      <c r="A2713" s="2" t="s">
        <v>5067</v>
      </c>
      <c r="B2713" s="3" t="s">
        <v>5068</v>
      </c>
      <c r="C2713" s="2"/>
      <c r="D2713" s="2" t="s">
        <v>16</v>
      </c>
      <c r="E2713" s="4">
        <f>1590.00*(1-Z1%)</f>
        <v>1590</v>
      </c>
      <c r="F2713" s="2">
        <v>1</v>
      </c>
      <c r="G2713" s="2"/>
    </row>
    <row r="2714" spans="1:26" customHeight="1" ht="18" hidden="true" outlineLevel="3">
      <c r="A2714" s="2" t="s">
        <v>5069</v>
      </c>
      <c r="B2714" s="3" t="s">
        <v>5070</v>
      </c>
      <c r="C2714" s="2"/>
      <c r="D2714" s="2" t="s">
        <v>16</v>
      </c>
      <c r="E2714" s="4">
        <f>1290.00*(1-Z1%)</f>
        <v>1290</v>
      </c>
      <c r="F2714" s="2">
        <v>1</v>
      </c>
      <c r="G2714" s="2"/>
    </row>
    <row r="2715" spans="1:26" customHeight="1" ht="18" hidden="true" outlineLevel="3">
      <c r="A2715" s="2" t="s">
        <v>5071</v>
      </c>
      <c r="B2715" s="3" t="s">
        <v>5072</v>
      </c>
      <c r="C2715" s="2"/>
      <c r="D2715" s="2" t="s">
        <v>16</v>
      </c>
      <c r="E2715" s="4">
        <f>1490.00*(1-Z1%)</f>
        <v>1490</v>
      </c>
      <c r="F2715" s="2">
        <v>1</v>
      </c>
      <c r="G2715" s="2"/>
    </row>
    <row r="2716" spans="1:26" customHeight="1" ht="18" hidden="true" outlineLevel="3">
      <c r="A2716" s="2" t="s">
        <v>5073</v>
      </c>
      <c r="B2716" s="3" t="s">
        <v>5074</v>
      </c>
      <c r="C2716" s="2"/>
      <c r="D2716" s="2" t="s">
        <v>16</v>
      </c>
      <c r="E2716" s="4">
        <f>1790.00*(1-Z1%)</f>
        <v>1790</v>
      </c>
      <c r="F2716" s="2">
        <v>2</v>
      </c>
      <c r="G2716" s="2"/>
    </row>
    <row r="2717" spans="1:26" customHeight="1" ht="18" hidden="true" outlineLevel="3">
      <c r="A2717" s="2" t="s">
        <v>5075</v>
      </c>
      <c r="B2717" s="3" t="s">
        <v>5076</v>
      </c>
      <c r="C2717" s="2"/>
      <c r="D2717" s="2" t="s">
        <v>16</v>
      </c>
      <c r="E2717" s="4">
        <f>1790.00*(1-Z1%)</f>
        <v>1790</v>
      </c>
      <c r="F2717" s="2">
        <v>1</v>
      </c>
      <c r="G2717" s="2"/>
    </row>
    <row r="2718" spans="1:26" customHeight="1" ht="18" hidden="true" outlineLevel="3">
      <c r="A2718" s="2" t="s">
        <v>5077</v>
      </c>
      <c r="B2718" s="3" t="s">
        <v>5078</v>
      </c>
      <c r="C2718" s="2"/>
      <c r="D2718" s="2" t="s">
        <v>16</v>
      </c>
      <c r="E2718" s="4">
        <f>1590.00*(1-Z1%)</f>
        <v>1590</v>
      </c>
      <c r="F2718" s="2">
        <v>1</v>
      </c>
      <c r="G2718" s="2"/>
    </row>
    <row r="2719" spans="1:26" customHeight="1" ht="18" hidden="true" outlineLevel="3">
      <c r="A2719" s="2" t="s">
        <v>5079</v>
      </c>
      <c r="B2719" s="3" t="s">
        <v>5080</v>
      </c>
      <c r="C2719" s="2"/>
      <c r="D2719" s="2" t="s">
        <v>16</v>
      </c>
      <c r="E2719" s="4">
        <f>1450.00*(1-Z1%)</f>
        <v>1450</v>
      </c>
      <c r="F2719" s="2">
        <v>1</v>
      </c>
      <c r="G2719" s="2"/>
    </row>
    <row r="2720" spans="1:26" customHeight="1" ht="18" hidden="true" outlineLevel="3">
      <c r="A2720" s="2" t="s">
        <v>5081</v>
      </c>
      <c r="B2720" s="3" t="s">
        <v>5082</v>
      </c>
      <c r="C2720" s="2"/>
      <c r="D2720" s="2" t="s">
        <v>16</v>
      </c>
      <c r="E2720" s="4">
        <f>1150.00*(1-Z1%)</f>
        <v>1150</v>
      </c>
      <c r="F2720" s="2">
        <v>1</v>
      </c>
      <c r="G2720" s="2"/>
    </row>
    <row r="2721" spans="1:26" customHeight="1" ht="18" hidden="true" outlineLevel="3">
      <c r="A2721" s="2" t="s">
        <v>5083</v>
      </c>
      <c r="B2721" s="3" t="s">
        <v>5084</v>
      </c>
      <c r="C2721" s="2"/>
      <c r="D2721" s="2" t="s">
        <v>16</v>
      </c>
      <c r="E2721" s="4">
        <f>1890.00*(1-Z1%)</f>
        <v>1890</v>
      </c>
      <c r="F2721" s="2">
        <v>1</v>
      </c>
      <c r="G2721" s="2"/>
    </row>
    <row r="2722" spans="1:26" customHeight="1" ht="18" hidden="true" outlineLevel="3">
      <c r="A2722" s="2" t="s">
        <v>5085</v>
      </c>
      <c r="B2722" s="3" t="s">
        <v>5086</v>
      </c>
      <c r="C2722" s="2"/>
      <c r="D2722" s="2" t="s">
        <v>16</v>
      </c>
      <c r="E2722" s="4">
        <f>1350.00*(1-Z1%)</f>
        <v>1350</v>
      </c>
      <c r="F2722" s="2">
        <v>1</v>
      </c>
      <c r="G2722" s="2"/>
    </row>
    <row r="2723" spans="1:26" customHeight="1" ht="18" hidden="true" outlineLevel="3">
      <c r="A2723" s="2" t="s">
        <v>5087</v>
      </c>
      <c r="B2723" s="3" t="s">
        <v>5088</v>
      </c>
      <c r="C2723" s="2"/>
      <c r="D2723" s="2" t="s">
        <v>16</v>
      </c>
      <c r="E2723" s="4">
        <f>1350.00*(1-Z1%)</f>
        <v>1350</v>
      </c>
      <c r="F2723" s="2">
        <v>1</v>
      </c>
      <c r="G2723" s="2"/>
    </row>
    <row r="2724" spans="1:26" customHeight="1" ht="18" hidden="true" outlineLevel="3">
      <c r="A2724" s="2" t="s">
        <v>5089</v>
      </c>
      <c r="B2724" s="3" t="s">
        <v>5090</v>
      </c>
      <c r="C2724" s="2"/>
      <c r="D2724" s="2" t="s">
        <v>16</v>
      </c>
      <c r="E2724" s="4">
        <f>1250.00*(1-Z1%)</f>
        <v>1250</v>
      </c>
      <c r="F2724" s="2">
        <v>1</v>
      </c>
      <c r="G2724" s="2"/>
    </row>
    <row r="2725" spans="1:26" customHeight="1" ht="18" hidden="true" outlineLevel="3">
      <c r="A2725" s="2" t="s">
        <v>5091</v>
      </c>
      <c r="B2725" s="3" t="s">
        <v>5092</v>
      </c>
      <c r="C2725" s="2"/>
      <c r="D2725" s="2" t="s">
        <v>16</v>
      </c>
      <c r="E2725" s="4">
        <f>1250.00*(1-Z1%)</f>
        <v>1250</v>
      </c>
      <c r="F2725" s="2">
        <v>1</v>
      </c>
      <c r="G2725" s="2"/>
    </row>
    <row r="2726" spans="1:26" customHeight="1" ht="18" hidden="true" outlineLevel="3">
      <c r="A2726" s="2" t="s">
        <v>5093</v>
      </c>
      <c r="B2726" s="3" t="s">
        <v>5094</v>
      </c>
      <c r="C2726" s="2"/>
      <c r="D2726" s="2" t="s">
        <v>16</v>
      </c>
      <c r="E2726" s="4">
        <f>1250.00*(1-Z1%)</f>
        <v>1250</v>
      </c>
      <c r="F2726" s="2">
        <v>1</v>
      </c>
      <c r="G2726" s="2"/>
    </row>
    <row r="2727" spans="1:26" customHeight="1" ht="18" hidden="true" outlineLevel="3">
      <c r="A2727" s="2" t="s">
        <v>5095</v>
      </c>
      <c r="B2727" s="3" t="s">
        <v>5096</v>
      </c>
      <c r="C2727" s="2"/>
      <c r="D2727" s="2" t="s">
        <v>16</v>
      </c>
      <c r="E2727" s="4">
        <f>1250.00*(1-Z1%)</f>
        <v>1250</v>
      </c>
      <c r="F2727" s="2">
        <v>1</v>
      </c>
      <c r="G2727" s="2"/>
    </row>
    <row r="2728" spans="1:26" customHeight="1" ht="18" hidden="true" outlineLevel="3">
      <c r="A2728" s="2" t="s">
        <v>5097</v>
      </c>
      <c r="B2728" s="3" t="s">
        <v>5098</v>
      </c>
      <c r="C2728" s="2"/>
      <c r="D2728" s="2" t="s">
        <v>16</v>
      </c>
      <c r="E2728" s="4">
        <f>1450.00*(1-Z1%)</f>
        <v>1450</v>
      </c>
      <c r="F2728" s="2">
        <v>1</v>
      </c>
      <c r="G2728" s="2"/>
    </row>
    <row r="2729" spans="1:26" customHeight="1" ht="18" hidden="true" outlineLevel="3">
      <c r="A2729" s="2" t="s">
        <v>5099</v>
      </c>
      <c r="B2729" s="3" t="s">
        <v>5100</v>
      </c>
      <c r="C2729" s="2"/>
      <c r="D2729" s="2" t="s">
        <v>16</v>
      </c>
      <c r="E2729" s="4">
        <f>1450.00*(1-Z1%)</f>
        <v>1450</v>
      </c>
      <c r="F2729" s="2">
        <v>1</v>
      </c>
      <c r="G2729" s="2"/>
    </row>
    <row r="2730" spans="1:26" customHeight="1" ht="18" hidden="true" outlineLevel="3">
      <c r="A2730" s="2" t="s">
        <v>5101</v>
      </c>
      <c r="B2730" s="3" t="s">
        <v>5102</v>
      </c>
      <c r="C2730" s="2"/>
      <c r="D2730" s="2" t="s">
        <v>16</v>
      </c>
      <c r="E2730" s="4">
        <f>1450.00*(1-Z1%)</f>
        <v>1450</v>
      </c>
      <c r="F2730" s="2">
        <v>1</v>
      </c>
      <c r="G2730" s="2"/>
    </row>
    <row r="2731" spans="1:26" customHeight="1" ht="18" hidden="true" outlineLevel="3">
      <c r="A2731" s="2" t="s">
        <v>5103</v>
      </c>
      <c r="B2731" s="3" t="s">
        <v>5104</v>
      </c>
      <c r="C2731" s="2"/>
      <c r="D2731" s="2" t="s">
        <v>16</v>
      </c>
      <c r="E2731" s="4">
        <f>1290.00*(1-Z1%)</f>
        <v>1290</v>
      </c>
      <c r="F2731" s="2">
        <v>1</v>
      </c>
      <c r="G2731" s="2"/>
    </row>
    <row r="2732" spans="1:26" customHeight="1" ht="18" hidden="true" outlineLevel="3">
      <c r="A2732" s="2" t="s">
        <v>5105</v>
      </c>
      <c r="B2732" s="3" t="s">
        <v>5106</v>
      </c>
      <c r="C2732" s="2"/>
      <c r="D2732" s="2" t="s">
        <v>16</v>
      </c>
      <c r="E2732" s="4">
        <f>1290.00*(1-Z1%)</f>
        <v>1290</v>
      </c>
      <c r="F2732" s="2">
        <v>1</v>
      </c>
      <c r="G2732" s="2"/>
    </row>
    <row r="2733" spans="1:26" customHeight="1" ht="18" hidden="true" outlineLevel="3">
      <c r="A2733" s="2" t="s">
        <v>5107</v>
      </c>
      <c r="B2733" s="3" t="s">
        <v>5108</v>
      </c>
      <c r="C2733" s="2"/>
      <c r="D2733" s="2" t="s">
        <v>16</v>
      </c>
      <c r="E2733" s="4">
        <f>1290.00*(1-Z1%)</f>
        <v>1290</v>
      </c>
      <c r="F2733" s="2">
        <v>1</v>
      </c>
      <c r="G2733" s="2"/>
    </row>
    <row r="2734" spans="1:26" customHeight="1" ht="18" hidden="true" outlineLevel="3">
      <c r="A2734" s="2" t="s">
        <v>5109</v>
      </c>
      <c r="B2734" s="3" t="s">
        <v>5110</v>
      </c>
      <c r="C2734" s="2"/>
      <c r="D2734" s="2" t="s">
        <v>16</v>
      </c>
      <c r="E2734" s="4">
        <f>1290.00*(1-Z1%)</f>
        <v>1290</v>
      </c>
      <c r="F2734" s="2">
        <v>1</v>
      </c>
      <c r="G2734" s="2"/>
    </row>
    <row r="2735" spans="1:26" customHeight="1" ht="18" hidden="true" outlineLevel="3">
      <c r="A2735" s="2" t="s">
        <v>5111</v>
      </c>
      <c r="B2735" s="3" t="s">
        <v>5112</v>
      </c>
      <c r="C2735" s="2"/>
      <c r="D2735" s="2" t="s">
        <v>16</v>
      </c>
      <c r="E2735" s="4">
        <f>2490.00*(1-Z1%)</f>
        <v>2490</v>
      </c>
      <c r="F2735" s="2">
        <v>1</v>
      </c>
      <c r="G2735" s="2"/>
    </row>
    <row r="2736" spans="1:26" customHeight="1" ht="18" hidden="true" outlineLevel="3">
      <c r="A2736" s="2" t="s">
        <v>5113</v>
      </c>
      <c r="B2736" s="3" t="s">
        <v>5114</v>
      </c>
      <c r="C2736" s="2"/>
      <c r="D2736" s="2" t="s">
        <v>16</v>
      </c>
      <c r="E2736" s="4">
        <f>1290.00*(1-Z1%)</f>
        <v>1290</v>
      </c>
      <c r="F2736" s="2">
        <v>1</v>
      </c>
      <c r="G2736" s="2"/>
    </row>
    <row r="2737" spans="1:26" customHeight="1" ht="18" hidden="true" outlineLevel="3">
      <c r="A2737" s="2" t="s">
        <v>5115</v>
      </c>
      <c r="B2737" s="3" t="s">
        <v>5116</v>
      </c>
      <c r="C2737" s="2"/>
      <c r="D2737" s="2" t="s">
        <v>16</v>
      </c>
      <c r="E2737" s="4">
        <f>1290.00*(1-Z1%)</f>
        <v>1290</v>
      </c>
      <c r="F2737" s="2">
        <v>1</v>
      </c>
      <c r="G2737" s="2"/>
    </row>
    <row r="2738" spans="1:26" customHeight="1" ht="36" hidden="true" outlineLevel="3">
      <c r="A2738" s="2" t="s">
        <v>5117</v>
      </c>
      <c r="B2738" s="3" t="s">
        <v>5118</v>
      </c>
      <c r="C2738" s="2"/>
      <c r="D2738" s="2" t="s">
        <v>16</v>
      </c>
      <c r="E2738" s="4">
        <f>1290.00*(1-Z1%)</f>
        <v>1290</v>
      </c>
      <c r="F2738" s="2">
        <v>2</v>
      </c>
      <c r="G2738" s="2"/>
    </row>
    <row r="2739" spans="1:26" customHeight="1" ht="36" hidden="true" outlineLevel="3">
      <c r="A2739" s="2" t="s">
        <v>5119</v>
      </c>
      <c r="B2739" s="3" t="s">
        <v>5120</v>
      </c>
      <c r="C2739" s="2"/>
      <c r="D2739" s="2" t="s">
        <v>16</v>
      </c>
      <c r="E2739" s="4">
        <f>1900.00*(1-Z1%)</f>
        <v>1900</v>
      </c>
      <c r="F2739" s="2">
        <v>1</v>
      </c>
      <c r="G2739" s="2"/>
    </row>
    <row r="2740" spans="1:26" customHeight="1" ht="36" hidden="true" outlineLevel="3">
      <c r="A2740" s="2" t="s">
        <v>5121</v>
      </c>
      <c r="B2740" s="3" t="s">
        <v>5122</v>
      </c>
      <c r="C2740" s="2"/>
      <c r="D2740" s="2" t="s">
        <v>16</v>
      </c>
      <c r="E2740" s="4">
        <f>1450.00*(1-Z1%)</f>
        <v>1450</v>
      </c>
      <c r="F2740" s="2">
        <v>1</v>
      </c>
      <c r="G2740" s="2"/>
    </row>
    <row r="2741" spans="1:26" customHeight="1" ht="18" hidden="true" outlineLevel="3">
      <c r="A2741" s="2" t="s">
        <v>5123</v>
      </c>
      <c r="B2741" s="3" t="s">
        <v>5124</v>
      </c>
      <c r="C2741" s="2"/>
      <c r="D2741" s="2" t="s">
        <v>16</v>
      </c>
      <c r="E2741" s="4">
        <f>1590.00*(1-Z1%)</f>
        <v>1590</v>
      </c>
      <c r="F2741" s="2">
        <v>1</v>
      </c>
      <c r="G2741" s="2"/>
    </row>
    <row r="2742" spans="1:26" customHeight="1" ht="18" hidden="true" outlineLevel="3">
      <c r="A2742" s="2" t="s">
        <v>5125</v>
      </c>
      <c r="B2742" s="3" t="s">
        <v>5126</v>
      </c>
      <c r="C2742" s="2"/>
      <c r="D2742" s="2" t="s">
        <v>16</v>
      </c>
      <c r="E2742" s="4">
        <f>1390.00*(1-Z1%)</f>
        <v>1390</v>
      </c>
      <c r="F2742" s="2">
        <v>1</v>
      </c>
      <c r="G2742" s="2"/>
    </row>
    <row r="2743" spans="1:26" customHeight="1" ht="36" hidden="true" outlineLevel="3">
      <c r="A2743" s="2" t="s">
        <v>5127</v>
      </c>
      <c r="B2743" s="3" t="s">
        <v>5128</v>
      </c>
      <c r="C2743" s="2"/>
      <c r="D2743" s="2" t="s">
        <v>16</v>
      </c>
      <c r="E2743" s="4">
        <f>1100.00*(1-Z1%)</f>
        <v>1100</v>
      </c>
      <c r="F2743" s="2">
        <v>1</v>
      </c>
      <c r="G2743" s="2"/>
    </row>
    <row r="2744" spans="1:26" customHeight="1" ht="18" hidden="true" outlineLevel="3">
      <c r="A2744" s="2" t="s">
        <v>5129</v>
      </c>
      <c r="B2744" s="3" t="s">
        <v>5130</v>
      </c>
      <c r="C2744" s="2"/>
      <c r="D2744" s="2" t="s">
        <v>16</v>
      </c>
      <c r="E2744" s="4">
        <f>1150.00*(1-Z1%)</f>
        <v>1150</v>
      </c>
      <c r="F2744" s="2">
        <v>1</v>
      </c>
      <c r="G2744" s="2"/>
    </row>
    <row r="2745" spans="1:26" customHeight="1" ht="18" hidden="true" outlineLevel="3">
      <c r="A2745" s="2" t="s">
        <v>5131</v>
      </c>
      <c r="B2745" s="3" t="s">
        <v>5132</v>
      </c>
      <c r="C2745" s="2"/>
      <c r="D2745" s="2" t="s">
        <v>16</v>
      </c>
      <c r="E2745" s="4">
        <f>1590.00*(1-Z1%)</f>
        <v>1590</v>
      </c>
      <c r="F2745" s="2">
        <v>1</v>
      </c>
      <c r="G2745" s="2"/>
    </row>
    <row r="2746" spans="1:26" customHeight="1" ht="36" hidden="true" outlineLevel="3">
      <c r="A2746" s="2" t="s">
        <v>5133</v>
      </c>
      <c r="B2746" s="3" t="s">
        <v>5134</v>
      </c>
      <c r="C2746" s="2"/>
      <c r="D2746" s="2" t="s">
        <v>16</v>
      </c>
      <c r="E2746" s="4">
        <f>1490.00*(1-Z1%)</f>
        <v>1490</v>
      </c>
      <c r="F2746" s="2">
        <v>1</v>
      </c>
      <c r="G2746" s="2"/>
    </row>
    <row r="2747" spans="1:26" customHeight="1" ht="18" hidden="true" outlineLevel="3">
      <c r="A2747" s="2" t="s">
        <v>5135</v>
      </c>
      <c r="B2747" s="3" t="s">
        <v>5136</v>
      </c>
      <c r="C2747" s="2"/>
      <c r="D2747" s="2" t="s">
        <v>16</v>
      </c>
      <c r="E2747" s="4">
        <f>1850.00*(1-Z1%)</f>
        <v>1850</v>
      </c>
      <c r="F2747" s="2">
        <v>1</v>
      </c>
      <c r="G2747" s="2"/>
    </row>
    <row r="2748" spans="1:26" customHeight="1" ht="18" hidden="true" outlineLevel="3">
      <c r="A2748" s="2" t="s">
        <v>5137</v>
      </c>
      <c r="B2748" s="3" t="s">
        <v>5138</v>
      </c>
      <c r="C2748" s="2"/>
      <c r="D2748" s="2" t="s">
        <v>16</v>
      </c>
      <c r="E2748" s="4">
        <f>1190.00*(1-Z1%)</f>
        <v>1190</v>
      </c>
      <c r="F2748" s="2">
        <v>2</v>
      </c>
      <c r="G2748" s="2"/>
    </row>
    <row r="2749" spans="1:26" customHeight="1" ht="18" hidden="true" outlineLevel="3">
      <c r="A2749" s="2" t="s">
        <v>5139</v>
      </c>
      <c r="B2749" s="3" t="s">
        <v>5140</v>
      </c>
      <c r="C2749" s="2"/>
      <c r="D2749" s="2" t="s">
        <v>16</v>
      </c>
      <c r="E2749" s="4">
        <f>1290.00*(1-Z1%)</f>
        <v>1290</v>
      </c>
      <c r="F2749" s="2">
        <v>1</v>
      </c>
      <c r="G2749" s="2"/>
    </row>
    <row r="2750" spans="1:26" customHeight="1" ht="18" hidden="true" outlineLevel="3">
      <c r="A2750" s="2" t="s">
        <v>5141</v>
      </c>
      <c r="B2750" s="3" t="s">
        <v>5142</v>
      </c>
      <c r="C2750" s="2"/>
      <c r="D2750" s="2" t="s">
        <v>16</v>
      </c>
      <c r="E2750" s="4">
        <f>1290.00*(1-Z1%)</f>
        <v>1290</v>
      </c>
      <c r="F2750" s="2">
        <v>1</v>
      </c>
      <c r="G2750" s="2"/>
    </row>
    <row r="2751" spans="1:26" customHeight="1" ht="36" hidden="true" outlineLevel="3">
      <c r="A2751" s="2" t="s">
        <v>5143</v>
      </c>
      <c r="B2751" s="3" t="s">
        <v>5144</v>
      </c>
      <c r="C2751" s="2"/>
      <c r="D2751" s="2" t="s">
        <v>16</v>
      </c>
      <c r="E2751" s="4">
        <f>1950.00*(1-Z1%)</f>
        <v>1950</v>
      </c>
      <c r="F2751" s="2">
        <v>1</v>
      </c>
      <c r="G2751" s="2"/>
    </row>
    <row r="2752" spans="1:26" customHeight="1" ht="36" hidden="true" outlineLevel="3">
      <c r="A2752" s="2" t="s">
        <v>5145</v>
      </c>
      <c r="B2752" s="3" t="s">
        <v>5146</v>
      </c>
      <c r="C2752" s="2"/>
      <c r="D2752" s="2" t="s">
        <v>16</v>
      </c>
      <c r="E2752" s="4">
        <f>1490.00*(1-Z1%)</f>
        <v>1490</v>
      </c>
      <c r="F2752" s="2">
        <v>1</v>
      </c>
      <c r="G2752" s="2"/>
    </row>
    <row r="2753" spans="1:26" customHeight="1" ht="36" hidden="true" outlineLevel="3">
      <c r="A2753" s="2" t="s">
        <v>5147</v>
      </c>
      <c r="B2753" s="3" t="s">
        <v>5148</v>
      </c>
      <c r="C2753" s="2"/>
      <c r="D2753" s="2" t="s">
        <v>16</v>
      </c>
      <c r="E2753" s="4">
        <f>1490.00*(1-Z1%)</f>
        <v>1490</v>
      </c>
      <c r="F2753" s="2">
        <v>1</v>
      </c>
      <c r="G2753" s="2"/>
    </row>
    <row r="2754" spans="1:26" customHeight="1" ht="18" hidden="true" outlineLevel="3">
      <c r="A2754" s="2" t="s">
        <v>5149</v>
      </c>
      <c r="B2754" s="3" t="s">
        <v>5150</v>
      </c>
      <c r="C2754" s="2"/>
      <c r="D2754" s="2" t="s">
        <v>16</v>
      </c>
      <c r="E2754" s="4">
        <f>1190.00*(1-Z1%)</f>
        <v>1190</v>
      </c>
      <c r="F2754" s="2">
        <v>1</v>
      </c>
      <c r="G2754" s="2"/>
    </row>
    <row r="2755" spans="1:26" customHeight="1" ht="18" hidden="true" outlineLevel="3">
      <c r="A2755" s="2" t="s">
        <v>5151</v>
      </c>
      <c r="B2755" s="3" t="s">
        <v>5152</v>
      </c>
      <c r="C2755" s="2"/>
      <c r="D2755" s="2" t="s">
        <v>16</v>
      </c>
      <c r="E2755" s="4">
        <f>1450.00*(1-Z1%)</f>
        <v>1450</v>
      </c>
      <c r="F2755" s="2">
        <v>1</v>
      </c>
      <c r="G2755" s="2"/>
    </row>
    <row r="2756" spans="1:26" customHeight="1" ht="18" hidden="true" outlineLevel="3">
      <c r="A2756" s="2" t="s">
        <v>5153</v>
      </c>
      <c r="B2756" s="3" t="s">
        <v>5154</v>
      </c>
      <c r="C2756" s="2"/>
      <c r="D2756" s="2" t="s">
        <v>16</v>
      </c>
      <c r="E2756" s="4">
        <f>1100.00*(1-Z1%)</f>
        <v>1100</v>
      </c>
      <c r="F2756" s="2">
        <v>1</v>
      </c>
      <c r="G2756" s="2"/>
    </row>
    <row r="2757" spans="1:26" customHeight="1" ht="18" hidden="true" outlineLevel="3">
      <c r="A2757" s="2" t="s">
        <v>5155</v>
      </c>
      <c r="B2757" s="3" t="s">
        <v>5156</v>
      </c>
      <c r="C2757" s="2"/>
      <c r="D2757" s="2" t="s">
        <v>16</v>
      </c>
      <c r="E2757" s="4">
        <f>1100.00*(1-Z1%)</f>
        <v>1100</v>
      </c>
      <c r="F2757" s="2">
        <v>1</v>
      </c>
      <c r="G2757" s="2"/>
    </row>
    <row r="2758" spans="1:26" customHeight="1" ht="18" hidden="true" outlineLevel="3">
      <c r="A2758" s="2" t="s">
        <v>5157</v>
      </c>
      <c r="B2758" s="3" t="s">
        <v>5158</v>
      </c>
      <c r="C2758" s="2"/>
      <c r="D2758" s="2" t="s">
        <v>16</v>
      </c>
      <c r="E2758" s="4">
        <f>1100.00*(1-Z1%)</f>
        <v>1100</v>
      </c>
      <c r="F2758" s="2">
        <v>1</v>
      </c>
      <c r="G2758" s="2"/>
    </row>
    <row r="2759" spans="1:26" customHeight="1" ht="18" hidden="true" outlineLevel="3">
      <c r="A2759" s="2" t="s">
        <v>5159</v>
      </c>
      <c r="B2759" s="3" t="s">
        <v>5160</v>
      </c>
      <c r="C2759" s="2"/>
      <c r="D2759" s="2" t="s">
        <v>16</v>
      </c>
      <c r="E2759" s="4">
        <f>1100.00*(1-Z1%)</f>
        <v>1100</v>
      </c>
      <c r="F2759" s="2">
        <v>1</v>
      </c>
      <c r="G2759" s="2"/>
    </row>
    <row r="2760" spans="1:26" customHeight="1" ht="18" hidden="true" outlineLevel="3">
      <c r="A2760" s="2" t="s">
        <v>5161</v>
      </c>
      <c r="B2760" s="3" t="s">
        <v>5162</v>
      </c>
      <c r="C2760" s="2"/>
      <c r="D2760" s="2" t="s">
        <v>16</v>
      </c>
      <c r="E2760" s="4">
        <f>1290.00*(1-Z1%)</f>
        <v>1290</v>
      </c>
      <c r="F2760" s="2">
        <v>1</v>
      </c>
      <c r="G2760" s="2"/>
    </row>
    <row r="2761" spans="1:26" customHeight="1" ht="18" hidden="true" outlineLevel="3">
      <c r="A2761" s="2" t="s">
        <v>5163</v>
      </c>
      <c r="B2761" s="3" t="s">
        <v>5164</v>
      </c>
      <c r="C2761" s="2"/>
      <c r="D2761" s="2" t="s">
        <v>16</v>
      </c>
      <c r="E2761" s="4">
        <f>1290.00*(1-Z1%)</f>
        <v>1290</v>
      </c>
      <c r="F2761" s="2">
        <v>1</v>
      </c>
      <c r="G2761" s="2"/>
    </row>
    <row r="2762" spans="1:26" customHeight="1" ht="18" hidden="true" outlineLevel="3">
      <c r="A2762" s="2" t="s">
        <v>5165</v>
      </c>
      <c r="B2762" s="3" t="s">
        <v>5166</v>
      </c>
      <c r="C2762" s="2"/>
      <c r="D2762" s="2" t="s">
        <v>16</v>
      </c>
      <c r="E2762" s="4">
        <f>1100.00*(1-Z1%)</f>
        <v>1100</v>
      </c>
      <c r="F2762" s="2">
        <v>1</v>
      </c>
      <c r="G2762" s="2"/>
    </row>
    <row r="2763" spans="1:26" customHeight="1" ht="18" hidden="true" outlineLevel="3">
      <c r="A2763" s="2" t="s">
        <v>5167</v>
      </c>
      <c r="B2763" s="3" t="s">
        <v>5168</v>
      </c>
      <c r="C2763" s="2"/>
      <c r="D2763" s="2" t="s">
        <v>16</v>
      </c>
      <c r="E2763" s="4">
        <f>1100.00*(1-Z1%)</f>
        <v>1100</v>
      </c>
      <c r="F2763" s="2">
        <v>1</v>
      </c>
      <c r="G2763" s="2"/>
    </row>
    <row r="2764" spans="1:26" customHeight="1" ht="36" hidden="true" outlineLevel="3">
      <c r="A2764" s="2" t="s">
        <v>5169</v>
      </c>
      <c r="B2764" s="3" t="s">
        <v>5170</v>
      </c>
      <c r="C2764" s="2"/>
      <c r="D2764" s="2" t="s">
        <v>16</v>
      </c>
      <c r="E2764" s="4">
        <f>1100.00*(1-Z1%)</f>
        <v>1100</v>
      </c>
      <c r="F2764" s="2">
        <v>1</v>
      </c>
      <c r="G2764" s="2"/>
    </row>
    <row r="2765" spans="1:26" customHeight="1" ht="36" hidden="true" outlineLevel="3">
      <c r="A2765" s="2" t="s">
        <v>5171</v>
      </c>
      <c r="B2765" s="3" t="s">
        <v>5172</v>
      </c>
      <c r="C2765" s="2"/>
      <c r="D2765" s="2" t="s">
        <v>16</v>
      </c>
      <c r="E2765" s="4">
        <f>1290.00*(1-Z1%)</f>
        <v>1290</v>
      </c>
      <c r="F2765" s="2">
        <v>1</v>
      </c>
      <c r="G2765" s="2"/>
    </row>
    <row r="2766" spans="1:26" customHeight="1" ht="18" hidden="true" outlineLevel="3">
      <c r="A2766" s="2" t="s">
        <v>5173</v>
      </c>
      <c r="B2766" s="3" t="s">
        <v>5174</v>
      </c>
      <c r="C2766" s="2"/>
      <c r="D2766" s="2" t="s">
        <v>16</v>
      </c>
      <c r="E2766" s="4">
        <f>1690.00*(1-Z1%)</f>
        <v>1690</v>
      </c>
      <c r="F2766" s="2">
        <v>1</v>
      </c>
      <c r="G2766" s="2"/>
    </row>
    <row r="2767" spans="1:26" customHeight="1" ht="18" hidden="true" outlineLevel="3">
      <c r="A2767" s="2" t="s">
        <v>5175</v>
      </c>
      <c r="B2767" s="3" t="s">
        <v>5176</v>
      </c>
      <c r="C2767" s="2"/>
      <c r="D2767" s="2" t="s">
        <v>16</v>
      </c>
      <c r="E2767" s="4">
        <f>1750.00*(1-Z1%)</f>
        <v>1750</v>
      </c>
      <c r="F2767" s="2">
        <v>1</v>
      </c>
      <c r="G2767" s="2"/>
    </row>
    <row r="2768" spans="1:26" customHeight="1" ht="18" hidden="true" outlineLevel="3">
      <c r="A2768" s="2" t="s">
        <v>5177</v>
      </c>
      <c r="B2768" s="3" t="s">
        <v>5178</v>
      </c>
      <c r="C2768" s="2"/>
      <c r="D2768" s="2" t="s">
        <v>16</v>
      </c>
      <c r="E2768" s="4">
        <f>1290.00*(1-Z1%)</f>
        <v>1290</v>
      </c>
      <c r="F2768" s="2">
        <v>1</v>
      </c>
      <c r="G2768" s="2"/>
    </row>
    <row r="2769" spans="1:26" customHeight="1" ht="18" hidden="true" outlineLevel="3">
      <c r="A2769" s="2" t="s">
        <v>5179</v>
      </c>
      <c r="B2769" s="3" t="s">
        <v>5180</v>
      </c>
      <c r="C2769" s="2"/>
      <c r="D2769" s="2" t="s">
        <v>16</v>
      </c>
      <c r="E2769" s="4">
        <f>1390.00*(1-Z1%)</f>
        <v>1390</v>
      </c>
      <c r="F2769" s="2">
        <v>1</v>
      </c>
      <c r="G2769" s="2"/>
    </row>
    <row r="2770" spans="1:26" customHeight="1" ht="18" hidden="true" outlineLevel="3">
      <c r="A2770" s="2" t="s">
        <v>5181</v>
      </c>
      <c r="B2770" s="3" t="s">
        <v>5182</v>
      </c>
      <c r="C2770" s="2"/>
      <c r="D2770" s="2" t="s">
        <v>16</v>
      </c>
      <c r="E2770" s="4">
        <f>1390.00*(1-Z1%)</f>
        <v>1390</v>
      </c>
      <c r="F2770" s="2">
        <v>1</v>
      </c>
      <c r="G2770" s="2"/>
    </row>
    <row r="2771" spans="1:26" customHeight="1" ht="18" hidden="true" outlineLevel="3">
      <c r="A2771" s="2" t="s">
        <v>5183</v>
      </c>
      <c r="B2771" s="3" t="s">
        <v>5184</v>
      </c>
      <c r="C2771" s="2"/>
      <c r="D2771" s="2" t="s">
        <v>16</v>
      </c>
      <c r="E2771" s="4">
        <f>1390.00*(1-Z1%)</f>
        <v>1390</v>
      </c>
      <c r="F2771" s="2">
        <v>1</v>
      </c>
      <c r="G2771" s="2"/>
    </row>
    <row r="2772" spans="1:26" customHeight="1" ht="18" hidden="true" outlineLevel="3">
      <c r="A2772" s="2" t="s">
        <v>5185</v>
      </c>
      <c r="B2772" s="3" t="s">
        <v>5186</v>
      </c>
      <c r="C2772" s="2"/>
      <c r="D2772" s="2" t="s">
        <v>16</v>
      </c>
      <c r="E2772" s="4">
        <f>1390.00*(1-Z1%)</f>
        <v>1390</v>
      </c>
      <c r="F2772" s="2">
        <v>1</v>
      </c>
      <c r="G2772" s="2"/>
    </row>
    <row r="2773" spans="1:26" customHeight="1" ht="36" hidden="true" outlineLevel="3">
      <c r="A2773" s="2" t="s">
        <v>5187</v>
      </c>
      <c r="B2773" s="3" t="s">
        <v>5188</v>
      </c>
      <c r="C2773" s="2"/>
      <c r="D2773" s="2" t="s">
        <v>16</v>
      </c>
      <c r="E2773" s="4">
        <f>1250.00*(1-Z1%)</f>
        <v>1250</v>
      </c>
      <c r="F2773" s="2">
        <v>1</v>
      </c>
      <c r="G2773" s="2"/>
    </row>
    <row r="2774" spans="1:26" customHeight="1" ht="18" hidden="true" outlineLevel="3">
      <c r="A2774" s="2" t="s">
        <v>5189</v>
      </c>
      <c r="B2774" s="3" t="s">
        <v>5190</v>
      </c>
      <c r="C2774" s="2"/>
      <c r="D2774" s="2" t="s">
        <v>16</v>
      </c>
      <c r="E2774" s="4">
        <f>1250.00*(1-Z1%)</f>
        <v>1250</v>
      </c>
      <c r="F2774" s="2">
        <v>1</v>
      </c>
      <c r="G2774" s="2"/>
    </row>
    <row r="2775" spans="1:26" customHeight="1" ht="18" hidden="true" outlineLevel="3">
      <c r="A2775" s="2" t="s">
        <v>5191</v>
      </c>
      <c r="B2775" s="3" t="s">
        <v>5192</v>
      </c>
      <c r="C2775" s="2"/>
      <c r="D2775" s="2" t="s">
        <v>16</v>
      </c>
      <c r="E2775" s="4">
        <f>1200.00*(1-Z1%)</f>
        <v>1200</v>
      </c>
      <c r="F2775" s="2">
        <v>1</v>
      </c>
      <c r="G2775" s="2"/>
    </row>
    <row r="2776" spans="1:26" customHeight="1" ht="18" hidden="true" outlineLevel="3">
      <c r="A2776" s="2" t="s">
        <v>5193</v>
      </c>
      <c r="B2776" s="3" t="s">
        <v>5194</v>
      </c>
      <c r="C2776" s="2"/>
      <c r="D2776" s="2" t="s">
        <v>16</v>
      </c>
      <c r="E2776" s="4">
        <f>1490.00*(1-Z1%)</f>
        <v>1490</v>
      </c>
      <c r="F2776" s="2">
        <v>1</v>
      </c>
      <c r="G2776" s="2"/>
    </row>
    <row r="2777" spans="1:26" customHeight="1" ht="18" hidden="true" outlineLevel="3">
      <c r="A2777" s="2" t="s">
        <v>5195</v>
      </c>
      <c r="B2777" s="3" t="s">
        <v>5196</v>
      </c>
      <c r="C2777" s="2"/>
      <c r="D2777" s="2" t="s">
        <v>16</v>
      </c>
      <c r="E2777" s="4">
        <f>1150.00*(1-Z1%)</f>
        <v>1150</v>
      </c>
      <c r="F2777" s="2">
        <v>1</v>
      </c>
      <c r="G2777" s="2"/>
    </row>
    <row r="2778" spans="1:26" customHeight="1" ht="18" hidden="true" outlineLevel="3">
      <c r="A2778" s="2" t="s">
        <v>5197</v>
      </c>
      <c r="B2778" s="3" t="s">
        <v>5198</v>
      </c>
      <c r="C2778" s="2"/>
      <c r="D2778" s="2" t="s">
        <v>16</v>
      </c>
      <c r="E2778" s="4">
        <f>1390.00*(1-Z1%)</f>
        <v>1390</v>
      </c>
      <c r="F2778" s="2">
        <v>1</v>
      </c>
      <c r="G2778" s="2"/>
    </row>
    <row r="2779" spans="1:26" customHeight="1" ht="18" hidden="true" outlineLevel="3">
      <c r="A2779" s="2" t="s">
        <v>5199</v>
      </c>
      <c r="B2779" s="3" t="s">
        <v>5200</v>
      </c>
      <c r="C2779" s="2"/>
      <c r="D2779" s="2" t="s">
        <v>16</v>
      </c>
      <c r="E2779" s="4">
        <f>1390.00*(1-Z1%)</f>
        <v>1390</v>
      </c>
      <c r="F2779" s="2">
        <v>2</v>
      </c>
      <c r="G2779" s="2"/>
    </row>
    <row r="2780" spans="1:26" customHeight="1" ht="18" hidden="true" outlineLevel="3">
      <c r="A2780" s="2" t="s">
        <v>5201</v>
      </c>
      <c r="B2780" s="3" t="s">
        <v>5202</v>
      </c>
      <c r="C2780" s="2"/>
      <c r="D2780" s="2" t="s">
        <v>16</v>
      </c>
      <c r="E2780" s="4">
        <f>2650.00*(1-Z1%)</f>
        <v>2650</v>
      </c>
      <c r="F2780" s="2">
        <v>1</v>
      </c>
      <c r="G2780" s="2"/>
    </row>
    <row r="2781" spans="1:26" customHeight="1" ht="35" hidden="true" outlineLevel="3">
      <c r="A2781" s="5" t="s">
        <v>5203</v>
      </c>
      <c r="B2781" s="5"/>
      <c r="C2781" s="5"/>
      <c r="D2781" s="5"/>
      <c r="E2781" s="5"/>
      <c r="F2781" s="5"/>
      <c r="G2781" s="5"/>
    </row>
    <row r="2782" spans="1:26" customHeight="1" ht="36" hidden="true" outlineLevel="3">
      <c r="A2782" s="2" t="s">
        <v>5204</v>
      </c>
      <c r="B2782" s="3" t="s">
        <v>5205</v>
      </c>
      <c r="C2782" s="2"/>
      <c r="D2782" s="2" t="s">
        <v>16</v>
      </c>
      <c r="E2782" s="4">
        <f>1750.00*(1-Z1%)</f>
        <v>1750</v>
      </c>
      <c r="F2782" s="2">
        <v>1</v>
      </c>
      <c r="G2782" s="2"/>
    </row>
    <row r="2783" spans="1:26" customHeight="1" ht="36" hidden="true" outlineLevel="3">
      <c r="A2783" s="2" t="s">
        <v>5206</v>
      </c>
      <c r="B2783" s="3" t="s">
        <v>5207</v>
      </c>
      <c r="C2783" s="2"/>
      <c r="D2783" s="2" t="s">
        <v>16</v>
      </c>
      <c r="E2783" s="4">
        <f>1290.00*(1-Z1%)</f>
        <v>1290</v>
      </c>
      <c r="F2783" s="2">
        <v>1</v>
      </c>
      <c r="G2783" s="2"/>
    </row>
    <row r="2784" spans="1:26" customHeight="1" ht="36" hidden="true" outlineLevel="3">
      <c r="A2784" s="2" t="s">
        <v>5208</v>
      </c>
      <c r="B2784" s="3" t="s">
        <v>5209</v>
      </c>
      <c r="C2784" s="2"/>
      <c r="D2784" s="2" t="s">
        <v>16</v>
      </c>
      <c r="E2784" s="4">
        <f>1390.00*(1-Z1%)</f>
        <v>1390</v>
      </c>
      <c r="F2784" s="2">
        <v>1</v>
      </c>
      <c r="G2784" s="2"/>
    </row>
    <row r="2785" spans="1:26" customHeight="1" ht="36" hidden="true" outlineLevel="3">
      <c r="A2785" s="2" t="s">
        <v>5210</v>
      </c>
      <c r="B2785" s="3" t="s">
        <v>5211</v>
      </c>
      <c r="C2785" s="2"/>
      <c r="D2785" s="2" t="s">
        <v>16</v>
      </c>
      <c r="E2785" s="4">
        <f>1190.00*(1-Z1%)</f>
        <v>1190</v>
      </c>
      <c r="F2785" s="2">
        <v>1</v>
      </c>
      <c r="G2785" s="2"/>
    </row>
    <row r="2786" spans="1:26" customHeight="1" ht="36" hidden="true" outlineLevel="3">
      <c r="A2786" s="2" t="s">
        <v>5212</v>
      </c>
      <c r="B2786" s="3" t="s">
        <v>5213</v>
      </c>
      <c r="C2786" s="2"/>
      <c r="D2786" s="2" t="s">
        <v>16</v>
      </c>
      <c r="E2786" s="4">
        <f>1390.00*(1-Z1%)</f>
        <v>1390</v>
      </c>
      <c r="F2786" s="2">
        <v>1</v>
      </c>
      <c r="G2786" s="2"/>
    </row>
    <row r="2787" spans="1:26" customHeight="1" ht="36" hidden="true" outlineLevel="3">
      <c r="A2787" s="2" t="s">
        <v>5214</v>
      </c>
      <c r="B2787" s="3" t="s">
        <v>5215</v>
      </c>
      <c r="C2787" s="2"/>
      <c r="D2787" s="2" t="s">
        <v>16</v>
      </c>
      <c r="E2787" s="4">
        <f>1350.00*(1-Z1%)</f>
        <v>1350</v>
      </c>
      <c r="F2787" s="2">
        <v>1</v>
      </c>
      <c r="G2787" s="2"/>
    </row>
    <row r="2788" spans="1:26" customHeight="1" ht="36" hidden="true" outlineLevel="3">
      <c r="A2788" s="2" t="s">
        <v>5216</v>
      </c>
      <c r="B2788" s="3" t="s">
        <v>5217</v>
      </c>
      <c r="C2788" s="2"/>
      <c r="D2788" s="2" t="s">
        <v>16</v>
      </c>
      <c r="E2788" s="4">
        <f>1350.00*(1-Z1%)</f>
        <v>1350</v>
      </c>
      <c r="F2788" s="2">
        <v>1</v>
      </c>
      <c r="G2788" s="2"/>
    </row>
    <row r="2789" spans="1:26" customHeight="1" ht="36" hidden="true" outlineLevel="3">
      <c r="A2789" s="2" t="s">
        <v>5218</v>
      </c>
      <c r="B2789" s="3" t="s">
        <v>5219</v>
      </c>
      <c r="C2789" s="2"/>
      <c r="D2789" s="2" t="s">
        <v>16</v>
      </c>
      <c r="E2789" s="4">
        <f>1150.00*(1-Z1%)</f>
        <v>1150</v>
      </c>
      <c r="F2789" s="2">
        <v>1</v>
      </c>
      <c r="G2789" s="2"/>
    </row>
    <row r="2790" spans="1:26" customHeight="1" ht="36" hidden="true" outlineLevel="3">
      <c r="A2790" s="2" t="s">
        <v>5220</v>
      </c>
      <c r="B2790" s="3" t="s">
        <v>5221</v>
      </c>
      <c r="C2790" s="2"/>
      <c r="D2790" s="2" t="s">
        <v>16</v>
      </c>
      <c r="E2790" s="4">
        <f>950.00*(1-Z1%)</f>
        <v>950</v>
      </c>
      <c r="F2790" s="2">
        <v>1</v>
      </c>
      <c r="G2790" s="2"/>
    </row>
    <row r="2791" spans="1:26" customHeight="1" ht="36" hidden="true" outlineLevel="3">
      <c r="A2791" s="2" t="s">
        <v>5222</v>
      </c>
      <c r="B2791" s="3" t="s">
        <v>5223</v>
      </c>
      <c r="C2791" s="2"/>
      <c r="D2791" s="2" t="s">
        <v>16</v>
      </c>
      <c r="E2791" s="4">
        <f>990.00*(1-Z1%)</f>
        <v>990</v>
      </c>
      <c r="F2791" s="2">
        <v>1</v>
      </c>
      <c r="G2791" s="2"/>
    </row>
    <row r="2792" spans="1:26" customHeight="1" ht="18" hidden="true" outlineLevel="3">
      <c r="A2792" s="2" t="s">
        <v>5224</v>
      </c>
      <c r="B2792" s="3" t="s">
        <v>5225</v>
      </c>
      <c r="C2792" s="2"/>
      <c r="D2792" s="2" t="s">
        <v>16</v>
      </c>
      <c r="E2792" s="4">
        <f>1450.00*(1-Z1%)</f>
        <v>1450</v>
      </c>
      <c r="F2792" s="2">
        <v>1</v>
      </c>
      <c r="G2792" s="2"/>
    </row>
    <row r="2793" spans="1:26" customHeight="1" ht="18" hidden="true" outlineLevel="3">
      <c r="A2793" s="2" t="s">
        <v>5226</v>
      </c>
      <c r="B2793" s="3" t="s">
        <v>5227</v>
      </c>
      <c r="C2793" s="2"/>
      <c r="D2793" s="2" t="s">
        <v>16</v>
      </c>
      <c r="E2793" s="4">
        <f>1750.00*(1-Z1%)</f>
        <v>1750</v>
      </c>
      <c r="F2793" s="2">
        <v>1</v>
      </c>
      <c r="G2793" s="2"/>
    </row>
    <row r="2794" spans="1:26" customHeight="1" ht="18" hidden="true" outlineLevel="3">
      <c r="A2794" s="2" t="s">
        <v>5228</v>
      </c>
      <c r="B2794" s="3" t="s">
        <v>5229</v>
      </c>
      <c r="C2794" s="2"/>
      <c r="D2794" s="2" t="s">
        <v>16</v>
      </c>
      <c r="E2794" s="4">
        <f>1550.00*(1-Z1%)</f>
        <v>1550</v>
      </c>
      <c r="F2794" s="2">
        <v>1</v>
      </c>
      <c r="G2794" s="2"/>
    </row>
    <row r="2795" spans="1:26" customHeight="1" ht="18" hidden="true" outlineLevel="3">
      <c r="A2795" s="2" t="s">
        <v>5230</v>
      </c>
      <c r="B2795" s="3" t="s">
        <v>5231</v>
      </c>
      <c r="C2795" s="2"/>
      <c r="D2795" s="2" t="s">
        <v>16</v>
      </c>
      <c r="E2795" s="4">
        <f>1390.00*(1-Z1%)</f>
        <v>1390</v>
      </c>
      <c r="F2795" s="2">
        <v>1</v>
      </c>
      <c r="G2795" s="2"/>
    </row>
    <row r="2796" spans="1:26" customHeight="1" ht="18" hidden="true" outlineLevel="3">
      <c r="A2796" s="2" t="s">
        <v>5232</v>
      </c>
      <c r="B2796" s="3" t="s">
        <v>5233</v>
      </c>
      <c r="C2796" s="2"/>
      <c r="D2796" s="2" t="s">
        <v>16</v>
      </c>
      <c r="E2796" s="4">
        <f>1490.00*(1-Z1%)</f>
        <v>1490</v>
      </c>
      <c r="F2796" s="2">
        <v>1</v>
      </c>
      <c r="G2796" s="2"/>
    </row>
    <row r="2797" spans="1:26" customHeight="1" ht="18" hidden="true" outlineLevel="3">
      <c r="A2797" s="2" t="s">
        <v>5234</v>
      </c>
      <c r="B2797" s="3" t="s">
        <v>5235</v>
      </c>
      <c r="C2797" s="2"/>
      <c r="D2797" s="2" t="s">
        <v>16</v>
      </c>
      <c r="E2797" s="4">
        <f>1100.00*(1-Z1%)</f>
        <v>1100</v>
      </c>
      <c r="F2797" s="2">
        <v>1</v>
      </c>
      <c r="G2797" s="2"/>
    </row>
    <row r="2798" spans="1:26" customHeight="1" ht="36" hidden="true" outlineLevel="3">
      <c r="A2798" s="2" t="s">
        <v>5236</v>
      </c>
      <c r="B2798" s="3" t="s">
        <v>5237</v>
      </c>
      <c r="C2798" s="2"/>
      <c r="D2798" s="2" t="s">
        <v>16</v>
      </c>
      <c r="E2798" s="4">
        <f>890.00*(1-Z1%)</f>
        <v>890</v>
      </c>
      <c r="F2798" s="2">
        <v>1</v>
      </c>
      <c r="G2798" s="2"/>
    </row>
    <row r="2799" spans="1:26" customHeight="1" ht="18" hidden="true" outlineLevel="3">
      <c r="A2799" s="2" t="s">
        <v>5238</v>
      </c>
      <c r="B2799" s="3" t="s">
        <v>5239</v>
      </c>
      <c r="C2799" s="2"/>
      <c r="D2799" s="2" t="s">
        <v>16</v>
      </c>
      <c r="E2799" s="4">
        <f>850.00*(1-Z1%)</f>
        <v>850</v>
      </c>
      <c r="F2799" s="2">
        <v>1</v>
      </c>
      <c r="G2799" s="2"/>
    </row>
    <row r="2800" spans="1:26" customHeight="1" ht="36" hidden="true" outlineLevel="3">
      <c r="A2800" s="2" t="s">
        <v>5240</v>
      </c>
      <c r="B2800" s="3" t="s">
        <v>5241</v>
      </c>
      <c r="C2800" s="2"/>
      <c r="D2800" s="2" t="s">
        <v>16</v>
      </c>
      <c r="E2800" s="4">
        <f>1150.00*(1-Z1%)</f>
        <v>1150</v>
      </c>
      <c r="F2800" s="2">
        <v>1</v>
      </c>
      <c r="G2800" s="2"/>
    </row>
    <row r="2801" spans="1:26" customHeight="1" ht="18" hidden="true" outlineLevel="3">
      <c r="A2801" s="2" t="s">
        <v>5242</v>
      </c>
      <c r="B2801" s="3" t="s">
        <v>5243</v>
      </c>
      <c r="C2801" s="2"/>
      <c r="D2801" s="2" t="s">
        <v>16</v>
      </c>
      <c r="E2801" s="4">
        <f>1100.00*(1-Z1%)</f>
        <v>1100</v>
      </c>
      <c r="F2801" s="2">
        <v>1</v>
      </c>
      <c r="G2801" s="2"/>
    </row>
    <row r="2802" spans="1:26" customHeight="1" ht="36" hidden="true" outlineLevel="3">
      <c r="A2802" s="2" t="s">
        <v>5244</v>
      </c>
      <c r="B2802" s="3" t="s">
        <v>5245</v>
      </c>
      <c r="C2802" s="2"/>
      <c r="D2802" s="2" t="s">
        <v>16</v>
      </c>
      <c r="E2802" s="4">
        <f>1250.00*(1-Z1%)</f>
        <v>1250</v>
      </c>
      <c r="F2802" s="2">
        <v>1</v>
      </c>
      <c r="G2802" s="2"/>
    </row>
    <row r="2803" spans="1:26" customHeight="1" ht="36" hidden="true" outlineLevel="3">
      <c r="A2803" s="2" t="s">
        <v>5246</v>
      </c>
      <c r="B2803" s="3" t="s">
        <v>5247</v>
      </c>
      <c r="C2803" s="2"/>
      <c r="D2803" s="2" t="s">
        <v>16</v>
      </c>
      <c r="E2803" s="4">
        <f>1490.00*(1-Z1%)</f>
        <v>1490</v>
      </c>
      <c r="F2803" s="2">
        <v>1</v>
      </c>
      <c r="G2803" s="2"/>
    </row>
    <row r="2804" spans="1:26" customHeight="1" ht="36" hidden="true" outlineLevel="3">
      <c r="A2804" s="2" t="s">
        <v>5248</v>
      </c>
      <c r="B2804" s="3" t="s">
        <v>5249</v>
      </c>
      <c r="C2804" s="2"/>
      <c r="D2804" s="2" t="s">
        <v>16</v>
      </c>
      <c r="E2804" s="4">
        <f>1750.00*(1-Z1%)</f>
        <v>1750</v>
      </c>
      <c r="F2804" s="2">
        <v>1</v>
      </c>
      <c r="G2804" s="2"/>
    </row>
    <row r="2805" spans="1:26" customHeight="1" ht="36" hidden="true" outlineLevel="3">
      <c r="A2805" s="2" t="s">
        <v>5250</v>
      </c>
      <c r="B2805" s="3" t="s">
        <v>5251</v>
      </c>
      <c r="C2805" s="2"/>
      <c r="D2805" s="2" t="s">
        <v>16</v>
      </c>
      <c r="E2805" s="4">
        <f>1590.00*(1-Z1%)</f>
        <v>1590</v>
      </c>
      <c r="F2805" s="2">
        <v>1</v>
      </c>
      <c r="G2805" s="2"/>
    </row>
    <row r="2806" spans="1:26" customHeight="1" ht="36" hidden="true" outlineLevel="3">
      <c r="A2806" s="2" t="s">
        <v>5252</v>
      </c>
      <c r="B2806" s="3" t="s">
        <v>5253</v>
      </c>
      <c r="C2806" s="2"/>
      <c r="D2806" s="2" t="s">
        <v>16</v>
      </c>
      <c r="E2806" s="4">
        <f>1450.00*(1-Z1%)</f>
        <v>1450</v>
      </c>
      <c r="F2806" s="2">
        <v>1</v>
      </c>
      <c r="G2806" s="2"/>
    </row>
    <row r="2807" spans="1:26" customHeight="1" ht="36" hidden="true" outlineLevel="3">
      <c r="A2807" s="2" t="s">
        <v>5254</v>
      </c>
      <c r="B2807" s="3" t="s">
        <v>5255</v>
      </c>
      <c r="C2807" s="2"/>
      <c r="D2807" s="2" t="s">
        <v>16</v>
      </c>
      <c r="E2807" s="4">
        <f>1200.00*(1-Z1%)</f>
        <v>1200</v>
      </c>
      <c r="F2807" s="2">
        <v>1</v>
      </c>
      <c r="G2807" s="2"/>
    </row>
    <row r="2808" spans="1:26" customHeight="1" ht="36" hidden="true" outlineLevel="3">
      <c r="A2808" s="2" t="s">
        <v>5256</v>
      </c>
      <c r="B2808" s="3" t="s">
        <v>5257</v>
      </c>
      <c r="C2808" s="2"/>
      <c r="D2808" s="2" t="s">
        <v>16</v>
      </c>
      <c r="E2808" s="4">
        <f>1690.00*(1-Z1%)</f>
        <v>1690</v>
      </c>
      <c r="F2808" s="2">
        <v>1</v>
      </c>
      <c r="G2808" s="2"/>
    </row>
    <row r="2809" spans="1:26" customHeight="1" ht="35" hidden="true" outlineLevel="3">
      <c r="A2809" s="5" t="s">
        <v>5258</v>
      </c>
      <c r="B2809" s="5"/>
      <c r="C2809" s="5"/>
      <c r="D2809" s="5"/>
      <c r="E2809" s="5"/>
      <c r="F2809" s="5"/>
      <c r="G2809" s="5"/>
    </row>
    <row r="2810" spans="1:26" customHeight="1" ht="18" hidden="true" outlineLevel="3">
      <c r="A2810" s="2" t="s">
        <v>5259</v>
      </c>
      <c r="B2810" s="3" t="s">
        <v>5260</v>
      </c>
      <c r="C2810" s="2"/>
      <c r="D2810" s="2" t="s">
        <v>16</v>
      </c>
      <c r="E2810" s="4">
        <f>200.00*(1-Z1%)</f>
        <v>200</v>
      </c>
      <c r="F2810" s="2">
        <v>3</v>
      </c>
      <c r="G2810" s="2"/>
    </row>
    <row r="2811" spans="1:26" customHeight="1" ht="18" hidden="true" outlineLevel="3">
      <c r="A2811" s="2" t="s">
        <v>5261</v>
      </c>
      <c r="B2811" s="3" t="s">
        <v>5262</v>
      </c>
      <c r="C2811" s="2"/>
      <c r="D2811" s="2" t="s">
        <v>16</v>
      </c>
      <c r="E2811" s="4">
        <f>300.00*(1-Z1%)</f>
        <v>300</v>
      </c>
      <c r="F2811" s="2">
        <v>3</v>
      </c>
      <c r="G2811" s="2"/>
    </row>
    <row r="2812" spans="1:26" customHeight="1" ht="18" hidden="true" outlineLevel="3">
      <c r="A2812" s="2" t="s">
        <v>5263</v>
      </c>
      <c r="B2812" s="3" t="s">
        <v>5264</v>
      </c>
      <c r="C2812" s="2"/>
      <c r="D2812" s="2" t="s">
        <v>16</v>
      </c>
      <c r="E2812" s="4">
        <f>200.00*(1-Z1%)</f>
        <v>200</v>
      </c>
      <c r="F2812" s="2">
        <v>2</v>
      </c>
      <c r="G2812" s="2"/>
    </row>
    <row r="2813" spans="1:26" customHeight="1" ht="18" hidden="true" outlineLevel="3">
      <c r="A2813" s="2" t="s">
        <v>5265</v>
      </c>
      <c r="B2813" s="3" t="s">
        <v>5266</v>
      </c>
      <c r="C2813" s="2"/>
      <c r="D2813" s="2" t="s">
        <v>16</v>
      </c>
      <c r="E2813" s="4">
        <f>350.00*(1-Z1%)</f>
        <v>350</v>
      </c>
      <c r="F2813" s="2">
        <v>2</v>
      </c>
      <c r="G2813" s="2"/>
    </row>
    <row r="2814" spans="1:26" customHeight="1" ht="18" hidden="true" outlineLevel="3">
      <c r="A2814" s="2" t="s">
        <v>5267</v>
      </c>
      <c r="B2814" s="3" t="s">
        <v>5268</v>
      </c>
      <c r="C2814" s="2"/>
      <c r="D2814" s="2" t="s">
        <v>16</v>
      </c>
      <c r="E2814" s="4">
        <f>250.00*(1-Z1%)</f>
        <v>250</v>
      </c>
      <c r="F2814" s="2">
        <v>2</v>
      </c>
      <c r="G2814" s="2"/>
    </row>
    <row r="2815" spans="1:26" customHeight="1" ht="18" hidden="true" outlineLevel="3">
      <c r="A2815" s="2" t="s">
        <v>5269</v>
      </c>
      <c r="B2815" s="3" t="s">
        <v>5270</v>
      </c>
      <c r="C2815" s="2"/>
      <c r="D2815" s="2" t="s">
        <v>16</v>
      </c>
      <c r="E2815" s="4">
        <f>300.00*(1-Z1%)</f>
        <v>300</v>
      </c>
      <c r="F2815" s="2">
        <v>1</v>
      </c>
      <c r="G2815" s="2"/>
    </row>
    <row r="2816" spans="1:26" customHeight="1" ht="18" hidden="true" outlineLevel="3">
      <c r="A2816" s="2" t="s">
        <v>5271</v>
      </c>
      <c r="B2816" s="3" t="s">
        <v>5272</v>
      </c>
      <c r="C2816" s="2"/>
      <c r="D2816" s="2" t="s">
        <v>16</v>
      </c>
      <c r="E2816" s="4">
        <f>350.00*(1-Z1%)</f>
        <v>350</v>
      </c>
      <c r="F2816" s="2">
        <v>2</v>
      </c>
      <c r="G2816" s="2"/>
    </row>
    <row r="2817" spans="1:26" customHeight="1" ht="18" hidden="true" outlineLevel="3">
      <c r="A2817" s="2" t="s">
        <v>5273</v>
      </c>
      <c r="B2817" s="3" t="s">
        <v>5274</v>
      </c>
      <c r="C2817" s="2"/>
      <c r="D2817" s="2" t="s">
        <v>16</v>
      </c>
      <c r="E2817" s="4">
        <f>250.00*(1-Z1%)</f>
        <v>250</v>
      </c>
      <c r="F2817" s="2">
        <v>4</v>
      </c>
      <c r="G2817" s="2"/>
    </row>
    <row r="2818" spans="1:26" customHeight="1" ht="18" hidden="true" outlineLevel="3">
      <c r="A2818" s="2" t="s">
        <v>5275</v>
      </c>
      <c r="B2818" s="3" t="s">
        <v>5276</v>
      </c>
      <c r="C2818" s="2"/>
      <c r="D2818" s="2" t="s">
        <v>16</v>
      </c>
      <c r="E2818" s="4">
        <f>250.00*(1-Z1%)</f>
        <v>250</v>
      </c>
      <c r="F2818" s="2">
        <v>2</v>
      </c>
      <c r="G2818" s="2"/>
    </row>
    <row r="2819" spans="1:26" customHeight="1" ht="18" hidden="true" outlineLevel="3">
      <c r="A2819" s="2" t="s">
        <v>5277</v>
      </c>
      <c r="B2819" s="3" t="s">
        <v>5278</v>
      </c>
      <c r="C2819" s="2"/>
      <c r="D2819" s="2" t="s">
        <v>16</v>
      </c>
      <c r="E2819" s="4">
        <f>250.00*(1-Z1%)</f>
        <v>250</v>
      </c>
      <c r="F2819" s="2">
        <v>2</v>
      </c>
      <c r="G2819" s="2"/>
    </row>
    <row r="2820" spans="1:26" customHeight="1" ht="18" hidden="true" outlineLevel="3">
      <c r="A2820" s="2" t="s">
        <v>5279</v>
      </c>
      <c r="B2820" s="3" t="s">
        <v>5280</v>
      </c>
      <c r="C2820" s="2"/>
      <c r="D2820" s="2" t="s">
        <v>16</v>
      </c>
      <c r="E2820" s="4">
        <f>250.00*(1-Z1%)</f>
        <v>250</v>
      </c>
      <c r="F2820" s="2">
        <v>2</v>
      </c>
      <c r="G2820" s="2"/>
    </row>
    <row r="2821" spans="1:26" customHeight="1" ht="18" hidden="true" outlineLevel="3">
      <c r="A2821" s="2" t="s">
        <v>5281</v>
      </c>
      <c r="B2821" s="3" t="s">
        <v>5282</v>
      </c>
      <c r="C2821" s="2"/>
      <c r="D2821" s="2" t="s">
        <v>16</v>
      </c>
      <c r="E2821" s="4">
        <f>200.00*(1-Z1%)</f>
        <v>200</v>
      </c>
      <c r="F2821" s="2">
        <v>2</v>
      </c>
      <c r="G2821" s="2"/>
    </row>
    <row r="2822" spans="1:26" customHeight="1" ht="18" hidden="true" outlineLevel="3">
      <c r="A2822" s="2" t="s">
        <v>5283</v>
      </c>
      <c r="B2822" s="3" t="s">
        <v>5284</v>
      </c>
      <c r="C2822" s="2"/>
      <c r="D2822" s="2" t="s">
        <v>16</v>
      </c>
      <c r="E2822" s="4">
        <f>250.00*(1-Z1%)</f>
        <v>250</v>
      </c>
      <c r="F2822" s="2">
        <v>2</v>
      </c>
      <c r="G2822" s="2"/>
    </row>
    <row r="2823" spans="1:26" customHeight="1" ht="18" hidden="true" outlineLevel="3">
      <c r="A2823" s="2" t="s">
        <v>5285</v>
      </c>
      <c r="B2823" s="3" t="s">
        <v>5286</v>
      </c>
      <c r="C2823" s="2"/>
      <c r="D2823" s="2" t="s">
        <v>16</v>
      </c>
      <c r="E2823" s="4">
        <f>300.00*(1-Z1%)</f>
        <v>300</v>
      </c>
      <c r="F2823" s="2">
        <v>3</v>
      </c>
      <c r="G2823" s="2"/>
    </row>
    <row r="2824" spans="1:26" customHeight="1" ht="18" hidden="true" outlineLevel="3">
      <c r="A2824" s="2" t="s">
        <v>5287</v>
      </c>
      <c r="B2824" s="3" t="s">
        <v>5288</v>
      </c>
      <c r="C2824" s="2"/>
      <c r="D2824" s="2" t="s">
        <v>16</v>
      </c>
      <c r="E2824" s="4">
        <f>300.00*(1-Z1%)</f>
        <v>300</v>
      </c>
      <c r="F2824" s="2">
        <v>2</v>
      </c>
      <c r="G2824" s="2"/>
    </row>
    <row r="2825" spans="1:26" customHeight="1" ht="18" hidden="true" outlineLevel="3">
      <c r="A2825" s="2" t="s">
        <v>5289</v>
      </c>
      <c r="B2825" s="3" t="s">
        <v>5290</v>
      </c>
      <c r="C2825" s="2"/>
      <c r="D2825" s="2" t="s">
        <v>16</v>
      </c>
      <c r="E2825" s="4">
        <f>250.00*(1-Z1%)</f>
        <v>250</v>
      </c>
      <c r="F2825" s="2">
        <v>2</v>
      </c>
      <c r="G2825" s="2"/>
    </row>
    <row r="2826" spans="1:26" customHeight="1" ht="18" hidden="true" outlineLevel="3">
      <c r="A2826" s="2" t="s">
        <v>5291</v>
      </c>
      <c r="B2826" s="3" t="s">
        <v>5292</v>
      </c>
      <c r="C2826" s="2"/>
      <c r="D2826" s="2" t="s">
        <v>16</v>
      </c>
      <c r="E2826" s="4">
        <f>200.00*(1-Z1%)</f>
        <v>200</v>
      </c>
      <c r="F2826" s="2">
        <v>3</v>
      </c>
      <c r="G2826" s="2"/>
    </row>
    <row r="2827" spans="1:26" customHeight="1" ht="18" hidden="true" outlineLevel="3">
      <c r="A2827" s="2" t="s">
        <v>5293</v>
      </c>
      <c r="B2827" s="3" t="s">
        <v>5294</v>
      </c>
      <c r="C2827" s="2"/>
      <c r="D2827" s="2" t="s">
        <v>16</v>
      </c>
      <c r="E2827" s="4">
        <f>200.00*(1-Z1%)</f>
        <v>200</v>
      </c>
      <c r="F2827" s="2">
        <v>3</v>
      </c>
      <c r="G2827" s="2"/>
    </row>
    <row r="2828" spans="1:26" customHeight="1" ht="18" hidden="true" outlineLevel="3">
      <c r="A2828" s="2" t="s">
        <v>5295</v>
      </c>
      <c r="B2828" s="3" t="s">
        <v>5296</v>
      </c>
      <c r="C2828" s="2"/>
      <c r="D2828" s="2" t="s">
        <v>16</v>
      </c>
      <c r="E2828" s="4">
        <f>250.00*(1-Z1%)</f>
        <v>250</v>
      </c>
      <c r="F2828" s="2">
        <v>2</v>
      </c>
      <c r="G2828" s="2"/>
    </row>
    <row r="2829" spans="1:26" customHeight="1" ht="18" hidden="true" outlineLevel="3">
      <c r="A2829" s="2" t="s">
        <v>5297</v>
      </c>
      <c r="B2829" s="3" t="s">
        <v>5298</v>
      </c>
      <c r="C2829" s="2"/>
      <c r="D2829" s="2" t="s">
        <v>16</v>
      </c>
      <c r="E2829" s="4">
        <f>250.00*(1-Z1%)</f>
        <v>250</v>
      </c>
      <c r="F2829" s="2">
        <v>3</v>
      </c>
      <c r="G2829" s="2"/>
    </row>
    <row r="2830" spans="1:26" customHeight="1" ht="18" hidden="true" outlineLevel="3">
      <c r="A2830" s="2" t="s">
        <v>5299</v>
      </c>
      <c r="B2830" s="3" t="s">
        <v>5300</v>
      </c>
      <c r="C2830" s="2"/>
      <c r="D2830" s="2" t="s">
        <v>16</v>
      </c>
      <c r="E2830" s="4">
        <f>250.00*(1-Z1%)</f>
        <v>250</v>
      </c>
      <c r="F2830" s="2">
        <v>2</v>
      </c>
      <c r="G2830" s="2"/>
    </row>
    <row r="2831" spans="1:26" customHeight="1" ht="18" hidden="true" outlineLevel="3">
      <c r="A2831" s="2" t="s">
        <v>5301</v>
      </c>
      <c r="B2831" s="3" t="s">
        <v>5302</v>
      </c>
      <c r="C2831" s="2"/>
      <c r="D2831" s="2" t="s">
        <v>16</v>
      </c>
      <c r="E2831" s="4">
        <f>250.00*(1-Z1%)</f>
        <v>250</v>
      </c>
      <c r="F2831" s="2">
        <v>2</v>
      </c>
      <c r="G2831" s="2"/>
    </row>
    <row r="2832" spans="1:26" customHeight="1" ht="18" hidden="true" outlineLevel="3">
      <c r="A2832" s="2" t="s">
        <v>5303</v>
      </c>
      <c r="B2832" s="3" t="s">
        <v>5304</v>
      </c>
      <c r="C2832" s="2"/>
      <c r="D2832" s="2" t="s">
        <v>16</v>
      </c>
      <c r="E2832" s="4">
        <f>250.00*(1-Z1%)</f>
        <v>250</v>
      </c>
      <c r="F2832" s="2">
        <v>1</v>
      </c>
      <c r="G2832" s="2"/>
    </row>
    <row r="2833" spans="1:26" customHeight="1" ht="18" hidden="true" outlineLevel="3">
      <c r="A2833" s="2" t="s">
        <v>5305</v>
      </c>
      <c r="B2833" s="3" t="s">
        <v>5306</v>
      </c>
      <c r="C2833" s="2"/>
      <c r="D2833" s="2" t="s">
        <v>16</v>
      </c>
      <c r="E2833" s="4">
        <f>350.00*(1-Z1%)</f>
        <v>350</v>
      </c>
      <c r="F2833" s="2">
        <v>2</v>
      </c>
      <c r="G2833" s="2"/>
    </row>
    <row r="2834" spans="1:26" customHeight="1" ht="18" hidden="true" outlineLevel="3">
      <c r="A2834" s="2" t="s">
        <v>5307</v>
      </c>
      <c r="B2834" s="3" t="s">
        <v>5308</v>
      </c>
      <c r="C2834" s="2"/>
      <c r="D2834" s="2" t="s">
        <v>16</v>
      </c>
      <c r="E2834" s="4">
        <f>350.00*(1-Z1%)</f>
        <v>350</v>
      </c>
      <c r="F2834" s="2">
        <v>2</v>
      </c>
      <c r="G2834" s="2"/>
    </row>
    <row r="2835" spans="1:26" customHeight="1" ht="18" hidden="true" outlineLevel="3">
      <c r="A2835" s="2" t="s">
        <v>5309</v>
      </c>
      <c r="B2835" s="3" t="s">
        <v>5310</v>
      </c>
      <c r="C2835" s="2"/>
      <c r="D2835" s="2" t="s">
        <v>16</v>
      </c>
      <c r="E2835" s="4">
        <f>200.00*(1-Z1%)</f>
        <v>200</v>
      </c>
      <c r="F2835" s="2">
        <v>2</v>
      </c>
      <c r="G2835" s="2"/>
    </row>
    <row r="2836" spans="1:26" customHeight="1" ht="18" hidden="true" outlineLevel="3">
      <c r="A2836" s="2" t="s">
        <v>5311</v>
      </c>
      <c r="B2836" s="3" t="s">
        <v>5312</v>
      </c>
      <c r="C2836" s="2"/>
      <c r="D2836" s="2" t="s">
        <v>16</v>
      </c>
      <c r="E2836" s="4">
        <f>450.00*(1-Z1%)</f>
        <v>450</v>
      </c>
      <c r="F2836" s="2">
        <v>1</v>
      </c>
      <c r="G2836" s="2"/>
    </row>
    <row r="2837" spans="1:26" customHeight="1" ht="18" hidden="true" outlineLevel="3">
      <c r="A2837" s="2" t="s">
        <v>5313</v>
      </c>
      <c r="B2837" s="3" t="s">
        <v>5314</v>
      </c>
      <c r="C2837" s="2"/>
      <c r="D2837" s="2" t="s">
        <v>16</v>
      </c>
      <c r="E2837" s="4">
        <f>350.00*(1-Z1%)</f>
        <v>350</v>
      </c>
      <c r="F2837" s="2">
        <v>4</v>
      </c>
      <c r="G2837" s="2"/>
    </row>
    <row r="2838" spans="1:26" customHeight="1" ht="18" hidden="true" outlineLevel="3">
      <c r="A2838" s="2" t="s">
        <v>5315</v>
      </c>
      <c r="B2838" s="3" t="s">
        <v>5316</v>
      </c>
      <c r="C2838" s="2"/>
      <c r="D2838" s="2" t="s">
        <v>16</v>
      </c>
      <c r="E2838" s="4">
        <f>300.00*(1-Z1%)</f>
        <v>300</v>
      </c>
      <c r="F2838" s="2">
        <v>2</v>
      </c>
      <c r="G2838" s="2"/>
    </row>
    <row r="2839" spans="1:26" customHeight="1" ht="18" hidden="true" outlineLevel="3">
      <c r="A2839" s="2" t="s">
        <v>5317</v>
      </c>
      <c r="B2839" s="3" t="s">
        <v>5318</v>
      </c>
      <c r="C2839" s="2"/>
      <c r="D2839" s="2" t="s">
        <v>16</v>
      </c>
      <c r="E2839" s="4">
        <f>390.00*(1-Z1%)</f>
        <v>390</v>
      </c>
      <c r="F2839" s="2">
        <v>3</v>
      </c>
      <c r="G2839" s="2"/>
    </row>
    <row r="2840" spans="1:26" customHeight="1" ht="18" hidden="true" outlineLevel="3">
      <c r="A2840" s="2" t="s">
        <v>5319</v>
      </c>
      <c r="B2840" s="3" t="s">
        <v>5320</v>
      </c>
      <c r="C2840" s="2"/>
      <c r="D2840" s="2" t="s">
        <v>16</v>
      </c>
      <c r="E2840" s="4">
        <f>390.00*(1-Z1%)</f>
        <v>390</v>
      </c>
      <c r="F2840" s="2">
        <v>2</v>
      </c>
      <c r="G2840" s="2"/>
    </row>
    <row r="2841" spans="1:26" customHeight="1" ht="18" hidden="true" outlineLevel="3">
      <c r="A2841" s="2" t="s">
        <v>5321</v>
      </c>
      <c r="B2841" s="3" t="s">
        <v>5322</v>
      </c>
      <c r="C2841" s="2"/>
      <c r="D2841" s="2" t="s">
        <v>16</v>
      </c>
      <c r="E2841" s="4">
        <f>300.00*(1-Z1%)</f>
        <v>300</v>
      </c>
      <c r="F2841" s="2">
        <v>2</v>
      </c>
      <c r="G2841" s="2"/>
    </row>
    <row r="2842" spans="1:26" customHeight="1" ht="18" hidden="true" outlineLevel="3">
      <c r="A2842" s="2" t="s">
        <v>5323</v>
      </c>
      <c r="B2842" s="3" t="s">
        <v>5324</v>
      </c>
      <c r="C2842" s="2"/>
      <c r="D2842" s="2" t="s">
        <v>16</v>
      </c>
      <c r="E2842" s="4">
        <f>300.00*(1-Z1%)</f>
        <v>300</v>
      </c>
      <c r="F2842" s="2">
        <v>3</v>
      </c>
      <c r="G2842" s="2"/>
    </row>
    <row r="2843" spans="1:26" customHeight="1" ht="18" hidden="true" outlineLevel="3">
      <c r="A2843" s="2" t="s">
        <v>5325</v>
      </c>
      <c r="B2843" s="3" t="s">
        <v>5326</v>
      </c>
      <c r="C2843" s="2"/>
      <c r="D2843" s="2" t="s">
        <v>16</v>
      </c>
      <c r="E2843" s="4">
        <f>300.00*(1-Z1%)</f>
        <v>300</v>
      </c>
      <c r="F2843" s="2">
        <v>4</v>
      </c>
      <c r="G2843" s="2"/>
    </row>
    <row r="2844" spans="1:26" customHeight="1" ht="18" hidden="true" outlineLevel="3">
      <c r="A2844" s="2" t="s">
        <v>5327</v>
      </c>
      <c r="B2844" s="3" t="s">
        <v>5328</v>
      </c>
      <c r="C2844" s="2"/>
      <c r="D2844" s="2" t="s">
        <v>16</v>
      </c>
      <c r="E2844" s="4">
        <f>390.00*(1-Z1%)</f>
        <v>390</v>
      </c>
      <c r="F2844" s="2">
        <v>5</v>
      </c>
      <c r="G2844" s="2"/>
    </row>
    <row r="2845" spans="1:26" customHeight="1" ht="18" hidden="true" outlineLevel="3">
      <c r="A2845" s="2" t="s">
        <v>5329</v>
      </c>
      <c r="B2845" s="3" t="s">
        <v>5330</v>
      </c>
      <c r="C2845" s="2"/>
      <c r="D2845" s="2" t="s">
        <v>16</v>
      </c>
      <c r="E2845" s="4">
        <f>350.00*(1-Z1%)</f>
        <v>350</v>
      </c>
      <c r="F2845" s="2">
        <v>2</v>
      </c>
      <c r="G2845" s="2"/>
    </row>
    <row r="2846" spans="1:26" customHeight="1" ht="18" hidden="true" outlineLevel="3">
      <c r="A2846" s="2" t="s">
        <v>5331</v>
      </c>
      <c r="B2846" s="3" t="s">
        <v>5332</v>
      </c>
      <c r="C2846" s="2"/>
      <c r="D2846" s="2" t="s">
        <v>16</v>
      </c>
      <c r="E2846" s="4">
        <f>300.00*(1-Z1%)</f>
        <v>300</v>
      </c>
      <c r="F2846" s="2">
        <v>3</v>
      </c>
      <c r="G2846" s="2"/>
    </row>
    <row r="2847" spans="1:26" customHeight="1" ht="18" hidden="true" outlineLevel="3">
      <c r="A2847" s="2" t="s">
        <v>5333</v>
      </c>
      <c r="B2847" s="3" t="s">
        <v>5334</v>
      </c>
      <c r="C2847" s="2"/>
      <c r="D2847" s="2" t="s">
        <v>16</v>
      </c>
      <c r="E2847" s="4">
        <f>350.00*(1-Z1%)</f>
        <v>350</v>
      </c>
      <c r="F2847" s="2">
        <v>2</v>
      </c>
      <c r="G2847" s="2"/>
    </row>
    <row r="2848" spans="1:26" customHeight="1" ht="18" hidden="true" outlineLevel="3">
      <c r="A2848" s="2" t="s">
        <v>5335</v>
      </c>
      <c r="B2848" s="3" t="s">
        <v>5336</v>
      </c>
      <c r="C2848" s="2"/>
      <c r="D2848" s="2" t="s">
        <v>16</v>
      </c>
      <c r="E2848" s="4">
        <f>300.00*(1-Z1%)</f>
        <v>300</v>
      </c>
      <c r="F2848" s="2">
        <v>3</v>
      </c>
      <c r="G2848" s="2"/>
    </row>
    <row r="2849" spans="1:26" customHeight="1" ht="18" hidden="true" outlineLevel="3">
      <c r="A2849" s="2" t="s">
        <v>5337</v>
      </c>
      <c r="B2849" s="3" t="s">
        <v>5338</v>
      </c>
      <c r="C2849" s="2"/>
      <c r="D2849" s="2" t="s">
        <v>16</v>
      </c>
      <c r="E2849" s="4">
        <f>300.00*(1-Z1%)</f>
        <v>300</v>
      </c>
      <c r="F2849" s="2">
        <v>2</v>
      </c>
      <c r="G2849" s="2"/>
    </row>
    <row r="2850" spans="1:26" customHeight="1" ht="18" hidden="true" outlineLevel="3">
      <c r="A2850" s="2" t="s">
        <v>5339</v>
      </c>
      <c r="B2850" s="3" t="s">
        <v>5340</v>
      </c>
      <c r="C2850" s="2"/>
      <c r="D2850" s="2" t="s">
        <v>16</v>
      </c>
      <c r="E2850" s="4">
        <f>300.00*(1-Z1%)</f>
        <v>300</v>
      </c>
      <c r="F2850" s="2">
        <v>2</v>
      </c>
      <c r="G2850" s="2"/>
    </row>
    <row r="2851" spans="1:26" customHeight="1" ht="18" hidden="true" outlineLevel="3">
      <c r="A2851" s="2" t="s">
        <v>5341</v>
      </c>
      <c r="B2851" s="3" t="s">
        <v>5342</v>
      </c>
      <c r="C2851" s="2"/>
      <c r="D2851" s="2" t="s">
        <v>16</v>
      </c>
      <c r="E2851" s="4">
        <f>300.00*(1-Z1%)</f>
        <v>300</v>
      </c>
      <c r="F2851" s="2">
        <v>2</v>
      </c>
      <c r="G2851" s="2"/>
    </row>
    <row r="2852" spans="1:26" customHeight="1" ht="18" hidden="true" outlineLevel="3">
      <c r="A2852" s="2" t="s">
        <v>5343</v>
      </c>
      <c r="B2852" s="3" t="s">
        <v>5344</v>
      </c>
      <c r="C2852" s="2"/>
      <c r="D2852" s="2" t="s">
        <v>16</v>
      </c>
      <c r="E2852" s="4">
        <f>390.00*(1-Z1%)</f>
        <v>390</v>
      </c>
      <c r="F2852" s="2">
        <v>1</v>
      </c>
      <c r="G2852" s="2"/>
    </row>
    <row r="2853" spans="1:26" customHeight="1" ht="18" hidden="true" outlineLevel="3">
      <c r="A2853" s="2" t="s">
        <v>5345</v>
      </c>
      <c r="B2853" s="3" t="s">
        <v>5346</v>
      </c>
      <c r="C2853" s="2"/>
      <c r="D2853" s="2" t="s">
        <v>16</v>
      </c>
      <c r="E2853" s="4">
        <f>390.00*(1-Z1%)</f>
        <v>390</v>
      </c>
      <c r="F2853" s="2">
        <v>1</v>
      </c>
      <c r="G2853" s="2"/>
    </row>
    <row r="2854" spans="1:26" customHeight="1" ht="18" hidden="true" outlineLevel="3">
      <c r="A2854" s="2" t="s">
        <v>5347</v>
      </c>
      <c r="B2854" s="3" t="s">
        <v>5348</v>
      </c>
      <c r="C2854" s="2"/>
      <c r="D2854" s="2" t="s">
        <v>16</v>
      </c>
      <c r="E2854" s="4">
        <f>350.00*(1-Z1%)</f>
        <v>350</v>
      </c>
      <c r="F2854" s="2">
        <v>2</v>
      </c>
      <c r="G2854" s="2"/>
    </row>
    <row r="2855" spans="1:26" customHeight="1" ht="18" hidden="true" outlineLevel="3">
      <c r="A2855" s="2" t="s">
        <v>5349</v>
      </c>
      <c r="B2855" s="3" t="s">
        <v>5350</v>
      </c>
      <c r="C2855" s="2"/>
      <c r="D2855" s="2" t="s">
        <v>16</v>
      </c>
      <c r="E2855" s="4">
        <f>300.00*(1-Z1%)</f>
        <v>300</v>
      </c>
      <c r="F2855" s="2">
        <v>2</v>
      </c>
      <c r="G2855" s="2"/>
    </row>
    <row r="2856" spans="1:26" customHeight="1" ht="18" hidden="true" outlineLevel="3">
      <c r="A2856" s="2" t="s">
        <v>5351</v>
      </c>
      <c r="B2856" s="3" t="s">
        <v>5352</v>
      </c>
      <c r="C2856" s="2"/>
      <c r="D2856" s="2" t="s">
        <v>16</v>
      </c>
      <c r="E2856" s="4">
        <f>250.00*(1-Z1%)</f>
        <v>250</v>
      </c>
      <c r="F2856" s="2">
        <v>2</v>
      </c>
      <c r="G2856" s="2"/>
    </row>
    <row r="2857" spans="1:26" customHeight="1" ht="18" hidden="true" outlineLevel="3">
      <c r="A2857" s="2" t="s">
        <v>5353</v>
      </c>
      <c r="B2857" s="3" t="s">
        <v>5354</v>
      </c>
      <c r="C2857" s="2"/>
      <c r="D2857" s="2" t="s">
        <v>16</v>
      </c>
      <c r="E2857" s="4">
        <f>200.00*(1-Z1%)</f>
        <v>200</v>
      </c>
      <c r="F2857" s="2">
        <v>2</v>
      </c>
      <c r="G2857" s="2"/>
    </row>
    <row r="2858" spans="1:26" customHeight="1" ht="18" hidden="true" outlineLevel="3">
      <c r="A2858" s="2" t="s">
        <v>5355</v>
      </c>
      <c r="B2858" s="3" t="s">
        <v>5356</v>
      </c>
      <c r="C2858" s="2"/>
      <c r="D2858" s="2" t="s">
        <v>16</v>
      </c>
      <c r="E2858" s="4">
        <f>200.00*(1-Z1%)</f>
        <v>200</v>
      </c>
      <c r="F2858" s="2">
        <v>3</v>
      </c>
      <c r="G2858" s="2"/>
    </row>
    <row r="2859" spans="1:26" customHeight="1" ht="18" hidden="true" outlineLevel="3">
      <c r="A2859" s="2" t="s">
        <v>5357</v>
      </c>
      <c r="B2859" s="3" t="s">
        <v>5358</v>
      </c>
      <c r="C2859" s="2"/>
      <c r="D2859" s="2" t="s">
        <v>16</v>
      </c>
      <c r="E2859" s="4">
        <f>150.00*(1-Z1%)</f>
        <v>150</v>
      </c>
      <c r="F2859" s="2">
        <v>3</v>
      </c>
      <c r="G2859" s="2"/>
    </row>
    <row r="2860" spans="1:26" customHeight="1" ht="36" hidden="true" outlineLevel="3">
      <c r="A2860" s="2" t="s">
        <v>5359</v>
      </c>
      <c r="B2860" s="3" t="s">
        <v>5360</v>
      </c>
      <c r="C2860" s="2"/>
      <c r="D2860" s="2" t="s">
        <v>16</v>
      </c>
      <c r="E2860" s="4">
        <f>1150.00*(1-Z1%)</f>
        <v>1150</v>
      </c>
      <c r="F2860" s="2">
        <v>1</v>
      </c>
      <c r="G2860" s="2"/>
    </row>
    <row r="2861" spans="1:26" customHeight="1" ht="36" hidden="true" outlineLevel="3">
      <c r="A2861" s="2" t="s">
        <v>5361</v>
      </c>
      <c r="B2861" s="3" t="s">
        <v>5362</v>
      </c>
      <c r="C2861" s="2"/>
      <c r="D2861" s="2" t="s">
        <v>16</v>
      </c>
      <c r="E2861" s="4">
        <f>1150.00*(1-Z1%)</f>
        <v>1150</v>
      </c>
      <c r="F2861" s="2">
        <v>2</v>
      </c>
      <c r="G2861" s="2"/>
    </row>
    <row r="2862" spans="1:26" customHeight="1" ht="18" hidden="true" outlineLevel="3">
      <c r="A2862" s="2" t="s">
        <v>5363</v>
      </c>
      <c r="B2862" s="3" t="s">
        <v>5364</v>
      </c>
      <c r="C2862" s="2"/>
      <c r="D2862" s="2" t="s">
        <v>16</v>
      </c>
      <c r="E2862" s="4">
        <f>1350.00*(1-Z1%)</f>
        <v>1350</v>
      </c>
      <c r="F2862" s="2">
        <v>1</v>
      </c>
      <c r="G2862" s="2"/>
    </row>
    <row r="2863" spans="1:26" customHeight="1" ht="18" hidden="true" outlineLevel="3">
      <c r="A2863" s="2" t="s">
        <v>5365</v>
      </c>
      <c r="B2863" s="3" t="s">
        <v>5366</v>
      </c>
      <c r="C2863" s="2"/>
      <c r="D2863" s="2" t="s">
        <v>16</v>
      </c>
      <c r="E2863" s="4">
        <f>1350.00*(1-Z1%)</f>
        <v>1350</v>
      </c>
      <c r="F2863" s="2">
        <v>1</v>
      </c>
      <c r="G2863" s="2"/>
    </row>
    <row r="2864" spans="1:26" customHeight="1" ht="36" hidden="true" outlineLevel="3">
      <c r="A2864" s="2" t="s">
        <v>5367</v>
      </c>
      <c r="B2864" s="3" t="s">
        <v>5368</v>
      </c>
      <c r="C2864" s="2"/>
      <c r="D2864" s="2" t="s">
        <v>16</v>
      </c>
      <c r="E2864" s="4">
        <f>1250.00*(1-Z1%)</f>
        <v>1250</v>
      </c>
      <c r="F2864" s="2">
        <v>1</v>
      </c>
      <c r="G2864" s="2"/>
    </row>
    <row r="2865" spans="1:26" customHeight="1" ht="36" hidden="true" outlineLevel="3">
      <c r="A2865" s="2" t="s">
        <v>5369</v>
      </c>
      <c r="B2865" s="3" t="s">
        <v>5370</v>
      </c>
      <c r="C2865" s="2"/>
      <c r="D2865" s="2" t="s">
        <v>16</v>
      </c>
      <c r="E2865" s="4">
        <f>1250.00*(1-Z1%)</f>
        <v>1250</v>
      </c>
      <c r="F2865" s="2">
        <v>2</v>
      </c>
      <c r="G2865" s="2"/>
    </row>
    <row r="2866" spans="1:26" customHeight="1" ht="36" hidden="true" outlineLevel="3">
      <c r="A2866" s="2" t="s">
        <v>5371</v>
      </c>
      <c r="B2866" s="3" t="s">
        <v>5372</v>
      </c>
      <c r="C2866" s="2"/>
      <c r="D2866" s="2" t="s">
        <v>16</v>
      </c>
      <c r="E2866" s="4">
        <f>1250.00*(1-Z1%)</f>
        <v>1250</v>
      </c>
      <c r="F2866" s="2">
        <v>1</v>
      </c>
      <c r="G2866" s="2"/>
    </row>
    <row r="2867" spans="1:26" customHeight="1" ht="36" hidden="true" outlineLevel="3">
      <c r="A2867" s="2" t="s">
        <v>5373</v>
      </c>
      <c r="B2867" s="3" t="s">
        <v>5374</v>
      </c>
      <c r="C2867" s="2"/>
      <c r="D2867" s="2" t="s">
        <v>16</v>
      </c>
      <c r="E2867" s="4">
        <f>250.00*(1-Z1%)</f>
        <v>250</v>
      </c>
      <c r="F2867" s="2">
        <v>1</v>
      </c>
      <c r="G2867" s="2"/>
    </row>
    <row r="2868" spans="1:26" customHeight="1" ht="18" hidden="true" outlineLevel="3">
      <c r="A2868" s="2" t="s">
        <v>5375</v>
      </c>
      <c r="B2868" s="3" t="s">
        <v>5376</v>
      </c>
      <c r="C2868" s="2"/>
      <c r="D2868" s="2" t="s">
        <v>16</v>
      </c>
      <c r="E2868" s="4">
        <f>350.00*(1-Z1%)</f>
        <v>350</v>
      </c>
      <c r="F2868" s="2">
        <v>2</v>
      </c>
      <c r="G2868" s="2"/>
    </row>
    <row r="2869" spans="1:26" customHeight="1" ht="18" hidden="true" outlineLevel="3">
      <c r="A2869" s="2" t="s">
        <v>5377</v>
      </c>
      <c r="B2869" s="3" t="s">
        <v>5378</v>
      </c>
      <c r="C2869" s="2"/>
      <c r="D2869" s="2" t="s">
        <v>16</v>
      </c>
      <c r="E2869" s="4">
        <f>150.00*(1-Z1%)</f>
        <v>150</v>
      </c>
      <c r="F2869" s="2">
        <v>2</v>
      </c>
      <c r="G2869" s="2"/>
    </row>
    <row r="2870" spans="1:26" customHeight="1" ht="18" hidden="true" outlineLevel="3">
      <c r="A2870" s="2" t="s">
        <v>5379</v>
      </c>
      <c r="B2870" s="3" t="s">
        <v>5380</v>
      </c>
      <c r="C2870" s="2"/>
      <c r="D2870" s="2" t="s">
        <v>16</v>
      </c>
      <c r="E2870" s="4">
        <f>650.00*(1-Z1%)</f>
        <v>650</v>
      </c>
      <c r="F2870" s="2">
        <v>1</v>
      </c>
      <c r="G2870" s="2"/>
    </row>
    <row r="2871" spans="1:26" customHeight="1" ht="36" hidden="true" outlineLevel="3">
      <c r="A2871" s="2" t="s">
        <v>5381</v>
      </c>
      <c r="B2871" s="3" t="s">
        <v>5382</v>
      </c>
      <c r="C2871" s="2"/>
      <c r="D2871" s="2" t="s">
        <v>16</v>
      </c>
      <c r="E2871" s="4">
        <f>200.00*(1-Z1%)</f>
        <v>200</v>
      </c>
      <c r="F2871" s="2">
        <v>1</v>
      </c>
      <c r="G2871" s="2"/>
    </row>
    <row r="2872" spans="1:26" customHeight="1" ht="36" hidden="true" outlineLevel="3">
      <c r="A2872" s="2" t="s">
        <v>5383</v>
      </c>
      <c r="B2872" s="3" t="s">
        <v>5384</v>
      </c>
      <c r="C2872" s="2"/>
      <c r="D2872" s="2" t="s">
        <v>16</v>
      </c>
      <c r="E2872" s="4">
        <f>200.00*(1-Z1%)</f>
        <v>200</v>
      </c>
      <c r="F2872" s="2">
        <v>1</v>
      </c>
      <c r="G2872" s="2"/>
    </row>
    <row r="2873" spans="1:26" customHeight="1" ht="35" hidden="true" outlineLevel="3">
      <c r="A2873" s="5" t="s">
        <v>5385</v>
      </c>
      <c r="B2873" s="5"/>
      <c r="C2873" s="5"/>
      <c r="D2873" s="5"/>
      <c r="E2873" s="5"/>
      <c r="F2873" s="5"/>
      <c r="G2873" s="5"/>
    </row>
    <row r="2874" spans="1:26" customHeight="1" ht="36" hidden="true" outlineLevel="3">
      <c r="A2874" s="2" t="s">
        <v>5386</v>
      </c>
      <c r="B2874" s="3" t="s">
        <v>5387</v>
      </c>
      <c r="C2874" s="2"/>
      <c r="D2874" s="2" t="s">
        <v>16</v>
      </c>
      <c r="E2874" s="4">
        <f>500.00*(1-Z1%)</f>
        <v>500</v>
      </c>
      <c r="F2874" s="2">
        <v>1</v>
      </c>
      <c r="G2874" s="2"/>
    </row>
    <row r="2875" spans="1:26" customHeight="1" ht="36" hidden="true" outlineLevel="3">
      <c r="A2875" s="2" t="s">
        <v>5388</v>
      </c>
      <c r="B2875" s="3" t="s">
        <v>5389</v>
      </c>
      <c r="C2875" s="2"/>
      <c r="D2875" s="2" t="s">
        <v>16</v>
      </c>
      <c r="E2875" s="4">
        <f>650.00*(1-Z1%)</f>
        <v>650</v>
      </c>
      <c r="F2875" s="2">
        <v>1</v>
      </c>
      <c r="G2875" s="2"/>
    </row>
    <row r="2876" spans="1:26" customHeight="1" ht="36" hidden="true" outlineLevel="3">
      <c r="A2876" s="2" t="s">
        <v>5390</v>
      </c>
      <c r="B2876" s="3" t="s">
        <v>5391</v>
      </c>
      <c r="C2876" s="2"/>
      <c r="D2876" s="2" t="s">
        <v>16</v>
      </c>
      <c r="E2876" s="4">
        <f>870.00*(1-Z1%)</f>
        <v>870</v>
      </c>
      <c r="F2876" s="2">
        <v>1</v>
      </c>
      <c r="G2876" s="2"/>
    </row>
    <row r="2877" spans="1:26" customHeight="1" ht="36" hidden="true" outlineLevel="3">
      <c r="A2877" s="2" t="s">
        <v>5392</v>
      </c>
      <c r="B2877" s="3" t="s">
        <v>5393</v>
      </c>
      <c r="C2877" s="2"/>
      <c r="D2877" s="2" t="s">
        <v>16</v>
      </c>
      <c r="E2877" s="4">
        <f>650.00*(1-Z1%)</f>
        <v>650</v>
      </c>
      <c r="F2877" s="2">
        <v>1</v>
      </c>
      <c r="G2877" s="2"/>
    </row>
    <row r="2878" spans="1:26" customHeight="1" ht="36" hidden="true" outlineLevel="3">
      <c r="A2878" s="2" t="s">
        <v>5394</v>
      </c>
      <c r="B2878" s="3" t="s">
        <v>5395</v>
      </c>
      <c r="C2878" s="2"/>
      <c r="D2878" s="2" t="s">
        <v>16</v>
      </c>
      <c r="E2878" s="4">
        <f>920.00*(1-Z1%)</f>
        <v>920</v>
      </c>
      <c r="F2878" s="2">
        <v>1</v>
      </c>
      <c r="G2878" s="2"/>
    </row>
    <row r="2879" spans="1:26" customHeight="1" ht="18" hidden="true" outlineLevel="3">
      <c r="A2879" s="2" t="s">
        <v>5396</v>
      </c>
      <c r="B2879" s="3" t="s">
        <v>5397</v>
      </c>
      <c r="C2879" s="2"/>
      <c r="D2879" s="2" t="s">
        <v>16</v>
      </c>
      <c r="E2879" s="4">
        <f>1690.00*(1-Z1%)</f>
        <v>1690</v>
      </c>
      <c r="F2879" s="2">
        <v>2</v>
      </c>
      <c r="G2879" s="2"/>
    </row>
    <row r="2880" spans="1:26" customHeight="1" ht="18" hidden="true" outlineLevel="3">
      <c r="A2880" s="2" t="s">
        <v>5398</v>
      </c>
      <c r="B2880" s="3" t="s">
        <v>5399</v>
      </c>
      <c r="C2880" s="2"/>
      <c r="D2880" s="2" t="s">
        <v>16</v>
      </c>
      <c r="E2880" s="4">
        <f>850.00*(1-Z1%)</f>
        <v>850</v>
      </c>
      <c r="F2880" s="2">
        <v>1</v>
      </c>
      <c r="G2880" s="2"/>
    </row>
    <row r="2881" spans="1:26" customHeight="1" ht="36" hidden="true" outlineLevel="3">
      <c r="A2881" s="2" t="s">
        <v>5400</v>
      </c>
      <c r="B2881" s="3" t="s">
        <v>5401</v>
      </c>
      <c r="C2881" s="2"/>
      <c r="D2881" s="2" t="s">
        <v>16</v>
      </c>
      <c r="E2881" s="4">
        <f>790.00*(1-Z1%)</f>
        <v>790</v>
      </c>
      <c r="F2881" s="2">
        <v>1</v>
      </c>
      <c r="G2881" s="2"/>
    </row>
    <row r="2882" spans="1:26" customHeight="1" ht="35" hidden="true" outlineLevel="3">
      <c r="A2882" s="5" t="s">
        <v>5402</v>
      </c>
      <c r="B2882" s="5"/>
      <c r="C2882" s="5"/>
      <c r="D2882" s="5"/>
      <c r="E2882" s="5"/>
      <c r="F2882" s="5"/>
      <c r="G2882" s="5"/>
    </row>
    <row r="2883" spans="1:26" customHeight="1" ht="36" hidden="true" outlineLevel="3">
      <c r="A2883" s="2" t="s">
        <v>5403</v>
      </c>
      <c r="B2883" s="3" t="s">
        <v>5404</v>
      </c>
      <c r="C2883" s="2"/>
      <c r="D2883" s="2" t="s">
        <v>16</v>
      </c>
      <c r="E2883" s="4">
        <f>1490.00*(1-Z1%)</f>
        <v>1490</v>
      </c>
      <c r="F2883" s="2">
        <v>1</v>
      </c>
      <c r="G2883" s="2"/>
    </row>
    <row r="2884" spans="1:26" customHeight="1" ht="36" hidden="true" outlineLevel="3">
      <c r="A2884" s="2" t="s">
        <v>5405</v>
      </c>
      <c r="B2884" s="3" t="s">
        <v>5406</v>
      </c>
      <c r="C2884" s="2"/>
      <c r="D2884" s="2" t="s">
        <v>16</v>
      </c>
      <c r="E2884" s="4">
        <f>1490.00*(1-Z1%)</f>
        <v>1490</v>
      </c>
      <c r="F2884" s="2">
        <v>1</v>
      </c>
      <c r="G2884" s="2"/>
    </row>
    <row r="2885" spans="1:26" customHeight="1" ht="18" hidden="true" outlineLevel="3">
      <c r="A2885" s="2" t="s">
        <v>5407</v>
      </c>
      <c r="B2885" s="3" t="s">
        <v>5408</v>
      </c>
      <c r="C2885" s="2"/>
      <c r="D2885" s="2" t="s">
        <v>16</v>
      </c>
      <c r="E2885" s="4">
        <f>1350.00*(1-Z1%)</f>
        <v>1350</v>
      </c>
      <c r="F2885" s="2">
        <v>1</v>
      </c>
      <c r="G2885" s="2"/>
    </row>
    <row r="2886" spans="1:26" customHeight="1" ht="36" hidden="true" outlineLevel="3">
      <c r="A2886" s="2" t="s">
        <v>5409</v>
      </c>
      <c r="B2886" s="3" t="s">
        <v>5410</v>
      </c>
      <c r="C2886" s="2"/>
      <c r="D2886" s="2" t="s">
        <v>16</v>
      </c>
      <c r="E2886" s="4">
        <f>1650.00*(1-Z1%)</f>
        <v>1650</v>
      </c>
      <c r="F2886" s="2">
        <v>1</v>
      </c>
      <c r="G2886" s="2"/>
    </row>
    <row r="2887" spans="1:26" customHeight="1" ht="36" hidden="true" outlineLevel="3">
      <c r="A2887" s="2" t="s">
        <v>5411</v>
      </c>
      <c r="B2887" s="3" t="s">
        <v>5412</v>
      </c>
      <c r="C2887" s="2"/>
      <c r="D2887" s="2" t="s">
        <v>16</v>
      </c>
      <c r="E2887" s="4">
        <f>1650.00*(1-Z1%)</f>
        <v>1650</v>
      </c>
      <c r="F2887" s="2">
        <v>1</v>
      </c>
      <c r="G2887" s="2"/>
    </row>
    <row r="2888" spans="1:26" customHeight="1" ht="36" hidden="true" outlineLevel="3">
      <c r="A2888" s="2" t="s">
        <v>5413</v>
      </c>
      <c r="B2888" s="3" t="s">
        <v>5414</v>
      </c>
      <c r="C2888" s="2"/>
      <c r="D2888" s="2" t="s">
        <v>16</v>
      </c>
      <c r="E2888" s="4">
        <f>2790.00*(1-Z1%)</f>
        <v>2790</v>
      </c>
      <c r="F2888" s="2">
        <v>1</v>
      </c>
      <c r="G2888" s="2"/>
    </row>
    <row r="2889" spans="1:26" customHeight="1" ht="36" hidden="true" outlineLevel="3">
      <c r="A2889" s="2" t="s">
        <v>5415</v>
      </c>
      <c r="B2889" s="3" t="s">
        <v>5416</v>
      </c>
      <c r="C2889" s="2"/>
      <c r="D2889" s="2" t="s">
        <v>16</v>
      </c>
      <c r="E2889" s="4">
        <f>2790.00*(1-Z1%)</f>
        <v>2790</v>
      </c>
      <c r="F2889" s="2">
        <v>1</v>
      </c>
      <c r="G2889" s="2"/>
    </row>
    <row r="2890" spans="1:26" customHeight="1" ht="36" hidden="true" outlineLevel="3">
      <c r="A2890" s="2" t="s">
        <v>5417</v>
      </c>
      <c r="B2890" s="3" t="s">
        <v>5418</v>
      </c>
      <c r="C2890" s="2"/>
      <c r="D2890" s="2" t="s">
        <v>16</v>
      </c>
      <c r="E2890" s="4">
        <f>2790.00*(1-Z1%)</f>
        <v>2790</v>
      </c>
      <c r="F2890" s="2">
        <v>1</v>
      </c>
      <c r="G2890" s="2"/>
    </row>
    <row r="2891" spans="1:26" customHeight="1" ht="36" hidden="true" outlineLevel="3">
      <c r="A2891" s="2" t="s">
        <v>5419</v>
      </c>
      <c r="B2891" s="3" t="s">
        <v>5420</v>
      </c>
      <c r="C2891" s="2"/>
      <c r="D2891" s="2" t="s">
        <v>16</v>
      </c>
      <c r="E2891" s="4">
        <f>1750.00*(1-Z1%)</f>
        <v>1750</v>
      </c>
      <c r="F2891" s="2">
        <v>1</v>
      </c>
      <c r="G2891" s="2"/>
    </row>
    <row r="2892" spans="1:26" customHeight="1" ht="36" hidden="true" outlineLevel="3">
      <c r="A2892" s="2" t="s">
        <v>5421</v>
      </c>
      <c r="B2892" s="3" t="s">
        <v>5422</v>
      </c>
      <c r="C2892" s="2"/>
      <c r="D2892" s="2" t="s">
        <v>16</v>
      </c>
      <c r="E2892" s="4">
        <f>1750.00*(1-Z1%)</f>
        <v>1750</v>
      </c>
      <c r="F2892" s="2">
        <v>1</v>
      </c>
      <c r="G2892" s="2"/>
    </row>
    <row r="2893" spans="1:26" customHeight="1" ht="36" hidden="true" outlineLevel="3">
      <c r="A2893" s="2" t="s">
        <v>5423</v>
      </c>
      <c r="B2893" s="3" t="s">
        <v>5424</v>
      </c>
      <c r="C2893" s="2"/>
      <c r="D2893" s="2" t="s">
        <v>16</v>
      </c>
      <c r="E2893" s="4">
        <f>1890.00*(1-Z1%)</f>
        <v>1890</v>
      </c>
      <c r="F2893" s="2">
        <v>1</v>
      </c>
      <c r="G2893" s="2"/>
    </row>
    <row r="2894" spans="1:26" customHeight="1" ht="18" hidden="true" outlineLevel="3">
      <c r="A2894" s="2" t="s">
        <v>5425</v>
      </c>
      <c r="B2894" s="3" t="s">
        <v>5426</v>
      </c>
      <c r="C2894" s="2"/>
      <c r="D2894" s="2" t="s">
        <v>16</v>
      </c>
      <c r="E2894" s="4">
        <f>1150.00*(1-Z1%)</f>
        <v>1150</v>
      </c>
      <c r="F2894" s="2">
        <v>1</v>
      </c>
      <c r="G2894" s="2"/>
    </row>
    <row r="2895" spans="1:26" customHeight="1" ht="18" hidden="true" outlineLevel="3">
      <c r="A2895" s="2" t="s">
        <v>5427</v>
      </c>
      <c r="B2895" s="3" t="s">
        <v>5428</v>
      </c>
      <c r="C2895" s="2"/>
      <c r="D2895" s="2" t="s">
        <v>16</v>
      </c>
      <c r="E2895" s="4">
        <f>1150.00*(1-Z1%)</f>
        <v>1150</v>
      </c>
      <c r="F2895" s="2">
        <v>1</v>
      </c>
      <c r="G2895" s="2"/>
    </row>
    <row r="2896" spans="1:26" customHeight="1" ht="36" hidden="true" outlineLevel="3">
      <c r="A2896" s="2" t="s">
        <v>5429</v>
      </c>
      <c r="B2896" s="3" t="s">
        <v>5430</v>
      </c>
      <c r="C2896" s="2"/>
      <c r="D2896" s="2" t="s">
        <v>16</v>
      </c>
      <c r="E2896" s="4">
        <f>990.00*(1-Z1%)</f>
        <v>990</v>
      </c>
      <c r="F2896" s="2">
        <v>1</v>
      </c>
      <c r="G2896" s="2"/>
    </row>
    <row r="2897" spans="1:26" customHeight="1" ht="36" hidden="true" outlineLevel="3">
      <c r="A2897" s="2" t="s">
        <v>5431</v>
      </c>
      <c r="B2897" s="3" t="s">
        <v>5432</v>
      </c>
      <c r="C2897" s="2"/>
      <c r="D2897" s="2" t="s">
        <v>16</v>
      </c>
      <c r="E2897" s="4">
        <f>990.00*(1-Z1%)</f>
        <v>990</v>
      </c>
      <c r="F2897" s="2">
        <v>1</v>
      </c>
      <c r="G2897" s="2"/>
    </row>
    <row r="2898" spans="1:26" customHeight="1" ht="36" hidden="true" outlineLevel="3">
      <c r="A2898" s="2" t="s">
        <v>5433</v>
      </c>
      <c r="B2898" s="3" t="s">
        <v>5434</v>
      </c>
      <c r="C2898" s="2"/>
      <c r="D2898" s="2" t="s">
        <v>16</v>
      </c>
      <c r="E2898" s="4">
        <f>950.00*(1-Z1%)</f>
        <v>950</v>
      </c>
      <c r="F2898" s="2">
        <v>1</v>
      </c>
      <c r="G2898" s="2"/>
    </row>
    <row r="2899" spans="1:26" customHeight="1" ht="18" hidden="true" outlineLevel="3">
      <c r="A2899" s="2" t="s">
        <v>5435</v>
      </c>
      <c r="B2899" s="3" t="s">
        <v>5436</v>
      </c>
      <c r="C2899" s="2"/>
      <c r="D2899" s="2" t="s">
        <v>16</v>
      </c>
      <c r="E2899" s="4">
        <f>1590.00*(1-Z1%)</f>
        <v>1590</v>
      </c>
      <c r="F2899" s="2">
        <v>1</v>
      </c>
      <c r="G2899" s="2"/>
    </row>
    <row r="2900" spans="1:26" customHeight="1" ht="35" hidden="true" outlineLevel="2">
      <c r="A2900" s="5" t="s">
        <v>5437</v>
      </c>
      <c r="B2900" s="5"/>
      <c r="C2900" s="5"/>
      <c r="D2900" s="5"/>
      <c r="E2900" s="5"/>
      <c r="F2900" s="5"/>
      <c r="G2900" s="5"/>
    </row>
    <row r="2901" spans="1:26" customHeight="1" ht="35" hidden="true" outlineLevel="3">
      <c r="A2901" s="5" t="s">
        <v>5438</v>
      </c>
      <c r="B2901" s="5"/>
      <c r="C2901" s="5"/>
      <c r="D2901" s="5"/>
      <c r="E2901" s="5"/>
      <c r="F2901" s="5"/>
      <c r="G2901" s="5"/>
    </row>
    <row r="2902" spans="1:26" customHeight="1" ht="36" hidden="true" outlineLevel="3">
      <c r="A2902" s="2" t="s">
        <v>5439</v>
      </c>
      <c r="B2902" s="3" t="s">
        <v>5440</v>
      </c>
      <c r="C2902" s="2"/>
      <c r="D2902" s="2" t="s">
        <v>16</v>
      </c>
      <c r="E2902" s="4">
        <f>390.00*(1-Z1%)</f>
        <v>390</v>
      </c>
      <c r="F2902" s="2">
        <v>2</v>
      </c>
      <c r="G2902" s="2"/>
    </row>
    <row r="2903" spans="1:26" customHeight="1" ht="18" hidden="true" outlineLevel="3">
      <c r="A2903" s="2" t="s">
        <v>5441</v>
      </c>
      <c r="B2903" s="3" t="s">
        <v>5442</v>
      </c>
      <c r="C2903" s="2"/>
      <c r="D2903" s="2" t="s">
        <v>16</v>
      </c>
      <c r="E2903" s="4">
        <f>1190.00*(1-Z1%)</f>
        <v>1190</v>
      </c>
      <c r="F2903" s="2">
        <v>1</v>
      </c>
      <c r="G2903" s="2"/>
    </row>
    <row r="2904" spans="1:26" customHeight="1" ht="36" hidden="true" outlineLevel="3">
      <c r="A2904" s="2" t="s">
        <v>5443</v>
      </c>
      <c r="B2904" s="3" t="s">
        <v>5444</v>
      </c>
      <c r="C2904" s="2"/>
      <c r="D2904" s="2" t="s">
        <v>16</v>
      </c>
      <c r="E2904" s="4">
        <f>990.00*(1-Z1%)</f>
        <v>990</v>
      </c>
      <c r="F2904" s="2">
        <v>1</v>
      </c>
      <c r="G2904" s="2"/>
    </row>
    <row r="2905" spans="1:26" customHeight="1" ht="18" hidden="true" outlineLevel="3">
      <c r="A2905" s="2" t="s">
        <v>5445</v>
      </c>
      <c r="B2905" s="3" t="s">
        <v>5446</v>
      </c>
      <c r="C2905" s="2"/>
      <c r="D2905" s="2" t="s">
        <v>16</v>
      </c>
      <c r="E2905" s="4">
        <f>2150.00*(1-Z1%)</f>
        <v>2150</v>
      </c>
      <c r="F2905" s="2">
        <v>1</v>
      </c>
      <c r="G2905" s="2"/>
    </row>
    <row r="2906" spans="1:26" customHeight="1" ht="18" hidden="true" outlineLevel="3">
      <c r="A2906" s="2" t="s">
        <v>5447</v>
      </c>
      <c r="B2906" s="3" t="s">
        <v>5448</v>
      </c>
      <c r="C2906" s="2"/>
      <c r="D2906" s="2" t="s">
        <v>16</v>
      </c>
      <c r="E2906" s="4">
        <f>150.00*(1-Z1%)</f>
        <v>150</v>
      </c>
      <c r="F2906" s="2">
        <v>2</v>
      </c>
      <c r="G2906" s="2"/>
    </row>
    <row r="2907" spans="1:26" customHeight="1" ht="35" hidden="true" outlineLevel="3">
      <c r="A2907" s="5" t="s">
        <v>5449</v>
      </c>
      <c r="B2907" s="5"/>
      <c r="C2907" s="5"/>
      <c r="D2907" s="5"/>
      <c r="E2907" s="5"/>
      <c r="F2907" s="5"/>
      <c r="G2907" s="5"/>
    </row>
    <row r="2908" spans="1:26" customHeight="1" ht="18" hidden="true" outlineLevel="3">
      <c r="A2908" s="2" t="s">
        <v>5450</v>
      </c>
      <c r="B2908" s="3" t="s">
        <v>5451</v>
      </c>
      <c r="C2908" s="2"/>
      <c r="D2908" s="2" t="s">
        <v>16</v>
      </c>
      <c r="E2908" s="4">
        <f>200.00*(1-Z1%)</f>
        <v>200</v>
      </c>
      <c r="F2908" s="2">
        <v>5</v>
      </c>
      <c r="G2908" s="2"/>
    </row>
    <row r="2909" spans="1:26" customHeight="1" ht="18" hidden="true" outlineLevel="3">
      <c r="A2909" s="2" t="s">
        <v>5452</v>
      </c>
      <c r="B2909" s="3" t="s">
        <v>5453</v>
      </c>
      <c r="C2909" s="2"/>
      <c r="D2909" s="2" t="s">
        <v>16</v>
      </c>
      <c r="E2909" s="4">
        <f>200.00*(1-Z1%)</f>
        <v>200</v>
      </c>
      <c r="F2909" s="2">
        <v>1</v>
      </c>
      <c r="G2909" s="2"/>
    </row>
    <row r="2910" spans="1:26" customHeight="1" ht="18" hidden="true" outlineLevel="3">
      <c r="A2910" s="2" t="s">
        <v>5454</v>
      </c>
      <c r="B2910" s="3" t="s">
        <v>5455</v>
      </c>
      <c r="C2910" s="2"/>
      <c r="D2910" s="2" t="s">
        <v>16</v>
      </c>
      <c r="E2910" s="4">
        <f>200.00*(1-Z1%)</f>
        <v>200</v>
      </c>
      <c r="F2910" s="2">
        <v>1</v>
      </c>
      <c r="G2910" s="2"/>
    </row>
    <row r="2911" spans="1:26" customHeight="1" ht="18" hidden="true" outlineLevel="3">
      <c r="A2911" s="2" t="s">
        <v>5456</v>
      </c>
      <c r="B2911" s="3" t="s">
        <v>5457</v>
      </c>
      <c r="C2911" s="2"/>
      <c r="D2911" s="2" t="s">
        <v>16</v>
      </c>
      <c r="E2911" s="4">
        <f>200.00*(1-Z1%)</f>
        <v>200</v>
      </c>
      <c r="F2911" s="2">
        <v>1</v>
      </c>
      <c r="G2911" s="2"/>
    </row>
    <row r="2912" spans="1:26" customHeight="1" ht="18" hidden="true" outlineLevel="3">
      <c r="A2912" s="2" t="s">
        <v>5458</v>
      </c>
      <c r="B2912" s="3" t="s">
        <v>5459</v>
      </c>
      <c r="C2912" s="2"/>
      <c r="D2912" s="2" t="s">
        <v>16</v>
      </c>
      <c r="E2912" s="4">
        <f>200.00*(1-Z1%)</f>
        <v>200</v>
      </c>
      <c r="F2912" s="2">
        <v>1</v>
      </c>
      <c r="G2912" s="2"/>
    </row>
    <row r="2913" spans="1:26" customHeight="1" ht="18" hidden="true" outlineLevel="3">
      <c r="A2913" s="2" t="s">
        <v>5460</v>
      </c>
      <c r="B2913" s="3" t="s">
        <v>5461</v>
      </c>
      <c r="C2913" s="2"/>
      <c r="D2913" s="2" t="s">
        <v>16</v>
      </c>
      <c r="E2913" s="4">
        <f>200.00*(1-Z1%)</f>
        <v>200</v>
      </c>
      <c r="F2913" s="2">
        <v>2</v>
      </c>
      <c r="G2913" s="2"/>
    </row>
    <row r="2914" spans="1:26" customHeight="1" ht="18" hidden="true" outlineLevel="3">
      <c r="A2914" s="2" t="s">
        <v>5462</v>
      </c>
      <c r="B2914" s="3" t="s">
        <v>5463</v>
      </c>
      <c r="C2914" s="2"/>
      <c r="D2914" s="2" t="s">
        <v>16</v>
      </c>
      <c r="E2914" s="4">
        <f>200.00*(1-Z1%)</f>
        <v>200</v>
      </c>
      <c r="F2914" s="2">
        <v>1</v>
      </c>
      <c r="G2914" s="2"/>
    </row>
    <row r="2915" spans="1:26" customHeight="1" ht="18" hidden="true" outlineLevel="3">
      <c r="A2915" s="2" t="s">
        <v>5464</v>
      </c>
      <c r="B2915" s="3" t="s">
        <v>5465</v>
      </c>
      <c r="C2915" s="2"/>
      <c r="D2915" s="2" t="s">
        <v>16</v>
      </c>
      <c r="E2915" s="4">
        <f>150.00*(1-Z1%)</f>
        <v>150</v>
      </c>
      <c r="F2915" s="2">
        <v>4</v>
      </c>
      <c r="G2915" s="2"/>
    </row>
    <row r="2916" spans="1:26" customHeight="1" ht="18" hidden="true" outlineLevel="3">
      <c r="A2916" s="2" t="s">
        <v>5466</v>
      </c>
      <c r="B2916" s="3" t="s">
        <v>5467</v>
      </c>
      <c r="C2916" s="2"/>
      <c r="D2916" s="2" t="s">
        <v>16</v>
      </c>
      <c r="E2916" s="4">
        <f>150.00*(1-Z1%)</f>
        <v>150</v>
      </c>
      <c r="F2916" s="2">
        <v>15</v>
      </c>
      <c r="G2916" s="2"/>
    </row>
    <row r="2917" spans="1:26" customHeight="1" ht="35" hidden="true" outlineLevel="3">
      <c r="A2917" s="5" t="s">
        <v>5468</v>
      </c>
      <c r="B2917" s="5"/>
      <c r="C2917" s="5"/>
      <c r="D2917" s="5"/>
      <c r="E2917" s="5"/>
      <c r="F2917" s="5"/>
      <c r="G2917" s="5"/>
    </row>
    <row r="2918" spans="1:26" customHeight="1" ht="18" hidden="true" outlineLevel="3">
      <c r="A2918" s="2" t="s">
        <v>5469</v>
      </c>
      <c r="B2918" s="3" t="s">
        <v>5470</v>
      </c>
      <c r="C2918" s="2"/>
      <c r="D2918" s="2" t="s">
        <v>16</v>
      </c>
      <c r="E2918" s="4">
        <f>500.00*(1-Z1%)</f>
        <v>500</v>
      </c>
      <c r="F2918" s="2">
        <v>1</v>
      </c>
      <c r="G2918" s="2"/>
    </row>
    <row r="2919" spans="1:26" customHeight="1" ht="18" hidden="true" outlineLevel="3">
      <c r="A2919" s="2" t="s">
        <v>5471</v>
      </c>
      <c r="B2919" s="3" t="s">
        <v>5472</v>
      </c>
      <c r="C2919" s="2"/>
      <c r="D2919" s="2" t="s">
        <v>16</v>
      </c>
      <c r="E2919" s="4">
        <f>790.00*(1-Z1%)</f>
        <v>790</v>
      </c>
      <c r="F2919" s="2">
        <v>1</v>
      </c>
      <c r="G2919" s="2"/>
    </row>
    <row r="2920" spans="1:26" customHeight="1" ht="36" hidden="true" outlineLevel="3">
      <c r="A2920" s="2" t="s">
        <v>5473</v>
      </c>
      <c r="B2920" s="3" t="s">
        <v>5474</v>
      </c>
      <c r="C2920" s="2"/>
      <c r="D2920" s="2" t="s">
        <v>16</v>
      </c>
      <c r="E2920" s="4">
        <f>350.00*(1-Z1%)</f>
        <v>350</v>
      </c>
      <c r="F2920" s="2">
        <v>1</v>
      </c>
      <c r="G2920" s="2"/>
    </row>
    <row r="2921" spans="1:26" customHeight="1" ht="35">
      <c r="A2921" s="1" t="s">
        <v>5475</v>
      </c>
      <c r="B2921" s="1"/>
      <c r="C2921" s="1"/>
      <c r="D2921" s="1"/>
      <c r="E2921" s="1"/>
      <c r="F2921" s="1"/>
      <c r="G2921" s="1"/>
    </row>
    <row r="2922" spans="1:26" customHeight="1" ht="35" hidden="true" outlineLevel="2">
      <c r="A2922" s="5" t="s">
        <v>5476</v>
      </c>
      <c r="B2922" s="5"/>
      <c r="C2922" s="5"/>
      <c r="D2922" s="5"/>
      <c r="E2922" s="5"/>
      <c r="F2922" s="5"/>
      <c r="G2922" s="5"/>
    </row>
    <row r="2923" spans="1:26" customHeight="1" ht="18" hidden="true" outlineLevel="2">
      <c r="A2923" s="2" t="s">
        <v>5477</v>
      </c>
      <c r="B2923" s="3" t="s">
        <v>5478</v>
      </c>
      <c r="C2923" s="2"/>
      <c r="D2923" s="2" t="s">
        <v>16</v>
      </c>
      <c r="E2923" s="4">
        <f>480.00*(1-Z1%)</f>
        <v>480</v>
      </c>
      <c r="F2923" s="2">
        <v>1</v>
      </c>
      <c r="G2923" s="2"/>
    </row>
    <row r="2924" spans="1:26" customHeight="1" ht="18" hidden="true" outlineLevel="2">
      <c r="A2924" s="2" t="s">
        <v>5479</v>
      </c>
      <c r="B2924" s="3" t="s">
        <v>5480</v>
      </c>
      <c r="C2924" s="2"/>
      <c r="D2924" s="2" t="s">
        <v>16</v>
      </c>
      <c r="E2924" s="4">
        <f>790.00*(1-Z1%)</f>
        <v>790</v>
      </c>
      <c r="F2924" s="2">
        <v>2</v>
      </c>
      <c r="G2924" s="2"/>
    </row>
    <row r="2925" spans="1:26" customHeight="1" ht="18" hidden="true" outlineLevel="2">
      <c r="A2925" s="2" t="s">
        <v>5481</v>
      </c>
      <c r="B2925" s="3" t="s">
        <v>5482</v>
      </c>
      <c r="C2925" s="2"/>
      <c r="D2925" s="2" t="s">
        <v>16</v>
      </c>
      <c r="E2925" s="4">
        <f>350.00*(1-Z1%)</f>
        <v>350</v>
      </c>
      <c r="F2925" s="2">
        <v>1</v>
      </c>
      <c r="G2925" s="2"/>
    </row>
    <row r="2926" spans="1:26" customHeight="1" ht="18" hidden="true" outlineLevel="2">
      <c r="A2926" s="2" t="s">
        <v>5483</v>
      </c>
      <c r="B2926" s="3" t="s">
        <v>5484</v>
      </c>
      <c r="C2926" s="2"/>
      <c r="D2926" s="2" t="s">
        <v>16</v>
      </c>
      <c r="E2926" s="4">
        <f>1350.00*(1-Z1%)</f>
        <v>1350</v>
      </c>
      <c r="F2926" s="2">
        <v>1</v>
      </c>
      <c r="G2926" s="2"/>
    </row>
    <row r="2927" spans="1:26" customHeight="1" ht="18" hidden="true" outlineLevel="2">
      <c r="A2927" s="2" t="s">
        <v>5485</v>
      </c>
      <c r="B2927" s="3" t="s">
        <v>5486</v>
      </c>
      <c r="C2927" s="2"/>
      <c r="D2927" s="2" t="s">
        <v>16</v>
      </c>
      <c r="E2927" s="4">
        <f>600.00*(1-Z1%)</f>
        <v>600</v>
      </c>
      <c r="F2927" s="2">
        <v>1</v>
      </c>
      <c r="G2927" s="2"/>
    </row>
    <row r="2928" spans="1:26" customHeight="1" ht="18" hidden="true" outlineLevel="2">
      <c r="A2928" s="2" t="s">
        <v>5487</v>
      </c>
      <c r="B2928" s="3" t="s">
        <v>5488</v>
      </c>
      <c r="C2928" s="2"/>
      <c r="D2928" s="2" t="s">
        <v>16</v>
      </c>
      <c r="E2928" s="4">
        <f>500.00*(1-Z1%)</f>
        <v>500</v>
      </c>
      <c r="F2928" s="2">
        <v>1</v>
      </c>
      <c r="G2928" s="2"/>
    </row>
    <row r="2929" spans="1:26" customHeight="1" ht="18" hidden="true" outlineLevel="2">
      <c r="A2929" s="2" t="s">
        <v>5489</v>
      </c>
      <c r="B2929" s="3" t="s">
        <v>5490</v>
      </c>
      <c r="C2929" s="2"/>
      <c r="D2929" s="2" t="s">
        <v>16</v>
      </c>
      <c r="E2929" s="4">
        <f>550.00*(1-Z1%)</f>
        <v>550</v>
      </c>
      <c r="F2929" s="2">
        <v>1</v>
      </c>
      <c r="G2929" s="2"/>
    </row>
    <row r="2930" spans="1:26" customHeight="1" ht="36" hidden="true" outlineLevel="2">
      <c r="A2930" s="2" t="s">
        <v>5491</v>
      </c>
      <c r="B2930" s="3" t="s">
        <v>5492</v>
      </c>
      <c r="C2930" s="2"/>
      <c r="D2930" s="2" t="s">
        <v>16</v>
      </c>
      <c r="E2930" s="4">
        <f>570.00*(1-Z1%)</f>
        <v>570</v>
      </c>
      <c r="F2930" s="2">
        <v>1</v>
      </c>
      <c r="G2930" s="2"/>
    </row>
    <row r="2931" spans="1:26" customHeight="1" ht="18" hidden="true" outlineLevel="2">
      <c r="A2931" s="2" t="s">
        <v>5493</v>
      </c>
      <c r="B2931" s="3" t="s">
        <v>5494</v>
      </c>
      <c r="C2931" s="2"/>
      <c r="D2931" s="2" t="s">
        <v>16</v>
      </c>
      <c r="E2931" s="4">
        <f>650.00*(1-Z1%)</f>
        <v>650</v>
      </c>
      <c r="F2931" s="2">
        <v>1</v>
      </c>
      <c r="G2931" s="2"/>
    </row>
    <row r="2932" spans="1:26" customHeight="1" ht="18" hidden="true" outlineLevel="2">
      <c r="A2932" s="2" t="s">
        <v>5495</v>
      </c>
      <c r="B2932" s="3" t="s">
        <v>5496</v>
      </c>
      <c r="C2932" s="2"/>
      <c r="D2932" s="2" t="s">
        <v>16</v>
      </c>
      <c r="E2932" s="4">
        <f>650.00*(1-Z1%)</f>
        <v>650</v>
      </c>
      <c r="F2932" s="2">
        <v>1</v>
      </c>
      <c r="G2932" s="2"/>
    </row>
    <row r="2933" spans="1:26" customHeight="1" ht="18" hidden="true" outlineLevel="2">
      <c r="A2933" s="2" t="s">
        <v>5497</v>
      </c>
      <c r="B2933" s="3" t="s">
        <v>5498</v>
      </c>
      <c r="C2933" s="2"/>
      <c r="D2933" s="2" t="s">
        <v>16</v>
      </c>
      <c r="E2933" s="4">
        <f>650.00*(1-Z1%)</f>
        <v>650</v>
      </c>
      <c r="F2933" s="2">
        <v>1</v>
      </c>
      <c r="G2933" s="2"/>
    </row>
    <row r="2934" spans="1:26" customHeight="1" ht="18" hidden="true" outlineLevel="2">
      <c r="A2934" s="2" t="s">
        <v>5499</v>
      </c>
      <c r="B2934" s="3" t="s">
        <v>5500</v>
      </c>
      <c r="C2934" s="2"/>
      <c r="D2934" s="2" t="s">
        <v>16</v>
      </c>
      <c r="E2934" s="4">
        <f>350.00*(1-Z1%)</f>
        <v>350</v>
      </c>
      <c r="F2934" s="2">
        <v>1</v>
      </c>
      <c r="G2934" s="2"/>
    </row>
    <row r="2935" spans="1:26" customHeight="1" ht="18" hidden="true" outlineLevel="2">
      <c r="A2935" s="2" t="s">
        <v>5501</v>
      </c>
      <c r="B2935" s="3" t="s">
        <v>5502</v>
      </c>
      <c r="C2935" s="2"/>
      <c r="D2935" s="2" t="s">
        <v>16</v>
      </c>
      <c r="E2935" s="4">
        <f>400.00*(1-Z1%)</f>
        <v>400</v>
      </c>
      <c r="F2935" s="2">
        <v>1</v>
      </c>
      <c r="G2935" s="2"/>
    </row>
    <row r="2936" spans="1:26" customHeight="1" ht="18" hidden="true" outlineLevel="2">
      <c r="A2936" s="2" t="s">
        <v>5503</v>
      </c>
      <c r="B2936" s="3" t="s">
        <v>5504</v>
      </c>
      <c r="C2936" s="2"/>
      <c r="D2936" s="2" t="s">
        <v>16</v>
      </c>
      <c r="E2936" s="4">
        <f>850.00*(1-Z1%)</f>
        <v>850</v>
      </c>
      <c r="F2936" s="2">
        <v>1</v>
      </c>
      <c r="G2936" s="2"/>
    </row>
    <row r="2937" spans="1:26" customHeight="1" ht="18" hidden="true" outlineLevel="2">
      <c r="A2937" s="2" t="s">
        <v>5505</v>
      </c>
      <c r="B2937" s="3" t="s">
        <v>5506</v>
      </c>
      <c r="C2937" s="2"/>
      <c r="D2937" s="2" t="s">
        <v>16</v>
      </c>
      <c r="E2937" s="4">
        <f>450.00*(1-Z1%)</f>
        <v>450</v>
      </c>
      <c r="F2937" s="2">
        <v>1</v>
      </c>
      <c r="G2937" s="2"/>
    </row>
    <row r="2938" spans="1:26" customHeight="1" ht="18" hidden="true" outlineLevel="2">
      <c r="A2938" s="2" t="s">
        <v>5507</v>
      </c>
      <c r="B2938" s="3" t="s">
        <v>5508</v>
      </c>
      <c r="C2938" s="2"/>
      <c r="D2938" s="2" t="s">
        <v>16</v>
      </c>
      <c r="E2938" s="4">
        <f>470.00*(1-Z1%)</f>
        <v>470</v>
      </c>
      <c r="F2938" s="2">
        <v>1</v>
      </c>
      <c r="G2938" s="2"/>
    </row>
    <row r="2939" spans="1:26" customHeight="1" ht="18" hidden="true" outlineLevel="2">
      <c r="A2939" s="2" t="s">
        <v>5509</v>
      </c>
      <c r="B2939" s="3" t="s">
        <v>5510</v>
      </c>
      <c r="C2939" s="2"/>
      <c r="D2939" s="2" t="s">
        <v>16</v>
      </c>
      <c r="E2939" s="4">
        <f>750.00*(1-Z1%)</f>
        <v>750</v>
      </c>
      <c r="F2939" s="2">
        <v>1</v>
      </c>
      <c r="G2939" s="2"/>
    </row>
    <row r="2940" spans="1:26" customHeight="1" ht="18" hidden="true" outlineLevel="2">
      <c r="A2940" s="2" t="s">
        <v>5511</v>
      </c>
      <c r="B2940" s="3" t="s">
        <v>5512</v>
      </c>
      <c r="C2940" s="2"/>
      <c r="D2940" s="2" t="s">
        <v>16</v>
      </c>
      <c r="E2940" s="4">
        <f>850.00*(1-Z1%)</f>
        <v>850</v>
      </c>
      <c r="F2940" s="2">
        <v>1</v>
      </c>
      <c r="G2940" s="2"/>
    </row>
    <row r="2941" spans="1:26" customHeight="1" ht="18" hidden="true" outlineLevel="2">
      <c r="A2941" s="2" t="s">
        <v>5513</v>
      </c>
      <c r="B2941" s="3" t="s">
        <v>5514</v>
      </c>
      <c r="C2941" s="2"/>
      <c r="D2941" s="2" t="s">
        <v>16</v>
      </c>
      <c r="E2941" s="4">
        <f>850.00*(1-Z1%)</f>
        <v>850</v>
      </c>
      <c r="F2941" s="2">
        <v>1</v>
      </c>
      <c r="G2941" s="2"/>
    </row>
    <row r="2942" spans="1:26" customHeight="1" ht="18" hidden="true" outlineLevel="2">
      <c r="A2942" s="2" t="s">
        <v>5515</v>
      </c>
      <c r="B2942" s="3" t="s">
        <v>5516</v>
      </c>
      <c r="C2942" s="2"/>
      <c r="D2942" s="2" t="s">
        <v>16</v>
      </c>
      <c r="E2942" s="4">
        <f>1290.00*(1-Z1%)</f>
        <v>1290</v>
      </c>
      <c r="F2942" s="2">
        <v>1</v>
      </c>
      <c r="G2942" s="2"/>
    </row>
    <row r="2943" spans="1:26" customHeight="1" ht="18" hidden="true" outlineLevel="2">
      <c r="A2943" s="2" t="s">
        <v>5517</v>
      </c>
      <c r="B2943" s="3" t="s">
        <v>5518</v>
      </c>
      <c r="C2943" s="2"/>
      <c r="D2943" s="2" t="s">
        <v>16</v>
      </c>
      <c r="E2943" s="4">
        <f>1290.00*(1-Z1%)</f>
        <v>1290</v>
      </c>
      <c r="F2943" s="2">
        <v>1</v>
      </c>
      <c r="G2943" s="2"/>
    </row>
    <row r="2944" spans="1:26" customHeight="1" ht="18" hidden="true" outlineLevel="2">
      <c r="A2944" s="2" t="s">
        <v>5519</v>
      </c>
      <c r="B2944" s="3" t="s">
        <v>5520</v>
      </c>
      <c r="C2944" s="2"/>
      <c r="D2944" s="2" t="s">
        <v>16</v>
      </c>
      <c r="E2944" s="4">
        <f>1290.00*(1-Z1%)</f>
        <v>1290</v>
      </c>
      <c r="F2944" s="2">
        <v>1</v>
      </c>
      <c r="G2944" s="2"/>
    </row>
    <row r="2945" spans="1:26" customHeight="1" ht="18" hidden="true" outlineLevel="2">
      <c r="A2945" s="2" t="s">
        <v>5521</v>
      </c>
      <c r="B2945" s="3" t="s">
        <v>5522</v>
      </c>
      <c r="C2945" s="2"/>
      <c r="D2945" s="2" t="s">
        <v>16</v>
      </c>
      <c r="E2945" s="4">
        <f>1290.00*(1-Z1%)</f>
        <v>1290</v>
      </c>
      <c r="F2945" s="2">
        <v>1</v>
      </c>
      <c r="G2945" s="2"/>
    </row>
    <row r="2946" spans="1:26" customHeight="1" ht="18" hidden="true" outlineLevel="2">
      <c r="A2946" s="2" t="s">
        <v>5523</v>
      </c>
      <c r="B2946" s="3" t="s">
        <v>5524</v>
      </c>
      <c r="C2946" s="2"/>
      <c r="D2946" s="2" t="s">
        <v>16</v>
      </c>
      <c r="E2946" s="4">
        <f>1350.00*(1-Z1%)</f>
        <v>1350</v>
      </c>
      <c r="F2946" s="2">
        <v>1</v>
      </c>
      <c r="G2946" s="2"/>
    </row>
    <row r="2947" spans="1:26" customHeight="1" ht="18" hidden="true" outlineLevel="2">
      <c r="A2947" s="2" t="s">
        <v>5525</v>
      </c>
      <c r="B2947" s="3" t="s">
        <v>5526</v>
      </c>
      <c r="C2947" s="2"/>
      <c r="D2947" s="2" t="s">
        <v>16</v>
      </c>
      <c r="E2947" s="4">
        <f>1350.00*(1-Z1%)</f>
        <v>1350</v>
      </c>
      <c r="F2947" s="2">
        <v>1</v>
      </c>
      <c r="G2947" s="2"/>
    </row>
    <row r="2948" spans="1:26" customHeight="1" ht="18" hidden="true" outlineLevel="2">
      <c r="A2948" s="2" t="s">
        <v>5527</v>
      </c>
      <c r="B2948" s="3" t="s">
        <v>5528</v>
      </c>
      <c r="C2948" s="2"/>
      <c r="D2948" s="2" t="s">
        <v>16</v>
      </c>
      <c r="E2948" s="4">
        <f>1350.00*(1-Z1%)</f>
        <v>1350</v>
      </c>
      <c r="F2948" s="2">
        <v>1</v>
      </c>
      <c r="G2948" s="2"/>
    </row>
    <row r="2949" spans="1:26" customHeight="1" ht="18" hidden="true" outlineLevel="2">
      <c r="A2949" s="2" t="s">
        <v>5529</v>
      </c>
      <c r="B2949" s="3" t="s">
        <v>5530</v>
      </c>
      <c r="C2949" s="2"/>
      <c r="D2949" s="2" t="s">
        <v>16</v>
      </c>
      <c r="E2949" s="4">
        <f>1350.00*(1-Z1%)</f>
        <v>1350</v>
      </c>
      <c r="F2949" s="2">
        <v>1</v>
      </c>
      <c r="G2949" s="2"/>
    </row>
    <row r="2950" spans="1:26" customHeight="1" ht="18" hidden="true" outlineLevel="2">
      <c r="A2950" s="2" t="s">
        <v>5531</v>
      </c>
      <c r="B2950" s="3" t="s">
        <v>5532</v>
      </c>
      <c r="C2950" s="2"/>
      <c r="D2950" s="2" t="s">
        <v>16</v>
      </c>
      <c r="E2950" s="4">
        <f>530.00*(1-Z1%)</f>
        <v>530</v>
      </c>
      <c r="F2950" s="2">
        <v>1</v>
      </c>
      <c r="G2950" s="2"/>
    </row>
    <row r="2951" spans="1:26" customHeight="1" ht="18" hidden="true" outlineLevel="2">
      <c r="A2951" s="2" t="s">
        <v>5533</v>
      </c>
      <c r="B2951" s="3" t="s">
        <v>5534</v>
      </c>
      <c r="C2951" s="2"/>
      <c r="D2951" s="2" t="s">
        <v>16</v>
      </c>
      <c r="E2951" s="4">
        <f>500.00*(1-Z1%)</f>
        <v>500</v>
      </c>
      <c r="F2951" s="2">
        <v>1</v>
      </c>
      <c r="G2951" s="2"/>
    </row>
    <row r="2952" spans="1:26" customHeight="1" ht="18" hidden="true" outlineLevel="2">
      <c r="A2952" s="2" t="s">
        <v>5535</v>
      </c>
      <c r="B2952" s="3" t="s">
        <v>5536</v>
      </c>
      <c r="C2952" s="2"/>
      <c r="D2952" s="2" t="s">
        <v>16</v>
      </c>
      <c r="E2952" s="4">
        <f>500.00*(1-Z1%)</f>
        <v>500</v>
      </c>
      <c r="F2952" s="2">
        <v>1</v>
      </c>
      <c r="G2952" s="2"/>
    </row>
    <row r="2953" spans="1:26" customHeight="1" ht="18" hidden="true" outlineLevel="2">
      <c r="A2953" s="2" t="s">
        <v>5537</v>
      </c>
      <c r="B2953" s="3" t="s">
        <v>5538</v>
      </c>
      <c r="C2953" s="2"/>
      <c r="D2953" s="2" t="s">
        <v>16</v>
      </c>
      <c r="E2953" s="4">
        <f>500.00*(1-Z1%)</f>
        <v>500</v>
      </c>
      <c r="F2953" s="2">
        <v>1</v>
      </c>
      <c r="G2953" s="2"/>
    </row>
    <row r="2954" spans="1:26" customHeight="1" ht="18" hidden="true" outlineLevel="2">
      <c r="A2954" s="2" t="s">
        <v>5539</v>
      </c>
      <c r="B2954" s="3" t="s">
        <v>5540</v>
      </c>
      <c r="C2954" s="2"/>
      <c r="D2954" s="2" t="s">
        <v>16</v>
      </c>
      <c r="E2954" s="4">
        <f>500.00*(1-Z1%)</f>
        <v>500</v>
      </c>
      <c r="F2954" s="2">
        <v>1</v>
      </c>
      <c r="G2954" s="2"/>
    </row>
    <row r="2955" spans="1:26" customHeight="1" ht="18" hidden="true" outlineLevel="2">
      <c r="A2955" s="2" t="s">
        <v>5541</v>
      </c>
      <c r="B2955" s="3" t="s">
        <v>5542</v>
      </c>
      <c r="C2955" s="2"/>
      <c r="D2955" s="2" t="s">
        <v>16</v>
      </c>
      <c r="E2955" s="4">
        <f>590.00*(1-Z1%)</f>
        <v>590</v>
      </c>
      <c r="F2955" s="2">
        <v>1</v>
      </c>
      <c r="G2955" s="2"/>
    </row>
    <row r="2956" spans="1:26" customHeight="1" ht="18" hidden="true" outlineLevel="2">
      <c r="A2956" s="2" t="s">
        <v>5543</v>
      </c>
      <c r="B2956" s="3" t="s">
        <v>5544</v>
      </c>
      <c r="C2956" s="2"/>
      <c r="D2956" s="2" t="s">
        <v>16</v>
      </c>
      <c r="E2956" s="4">
        <f>590.00*(1-Z1%)</f>
        <v>590</v>
      </c>
      <c r="F2956" s="2">
        <v>1</v>
      </c>
      <c r="G2956" s="2"/>
    </row>
    <row r="2957" spans="1:26" customHeight="1" ht="18" hidden="true" outlineLevel="2">
      <c r="A2957" s="2" t="s">
        <v>5545</v>
      </c>
      <c r="B2957" s="3" t="s">
        <v>5546</v>
      </c>
      <c r="C2957" s="2"/>
      <c r="D2957" s="2" t="s">
        <v>16</v>
      </c>
      <c r="E2957" s="4">
        <f>590.00*(1-Z1%)</f>
        <v>590</v>
      </c>
      <c r="F2957" s="2">
        <v>1</v>
      </c>
      <c r="G2957" s="2"/>
    </row>
    <row r="2958" spans="1:26" customHeight="1" ht="18" hidden="true" outlineLevel="2">
      <c r="A2958" s="2" t="s">
        <v>5547</v>
      </c>
      <c r="B2958" s="3" t="s">
        <v>5548</v>
      </c>
      <c r="C2958" s="2"/>
      <c r="D2958" s="2" t="s">
        <v>16</v>
      </c>
      <c r="E2958" s="4">
        <f>500.00*(1-Z1%)</f>
        <v>500</v>
      </c>
      <c r="F2958" s="2">
        <v>1</v>
      </c>
      <c r="G2958" s="2"/>
    </row>
    <row r="2959" spans="1:26" customHeight="1" ht="18" hidden="true" outlineLevel="2">
      <c r="A2959" s="2" t="s">
        <v>5549</v>
      </c>
      <c r="B2959" s="3" t="s">
        <v>5550</v>
      </c>
      <c r="C2959" s="2"/>
      <c r="D2959" s="2" t="s">
        <v>16</v>
      </c>
      <c r="E2959" s="4">
        <f>650.00*(1-Z1%)</f>
        <v>650</v>
      </c>
      <c r="F2959" s="2">
        <v>2</v>
      </c>
      <c r="G2959" s="2"/>
    </row>
    <row r="2960" spans="1:26" customHeight="1" ht="18" hidden="true" outlineLevel="2">
      <c r="A2960" s="2" t="s">
        <v>5551</v>
      </c>
      <c r="B2960" s="3" t="s">
        <v>5552</v>
      </c>
      <c r="C2960" s="2"/>
      <c r="D2960" s="2" t="s">
        <v>16</v>
      </c>
      <c r="E2960" s="4">
        <f>690.00*(1-Z1%)</f>
        <v>690</v>
      </c>
      <c r="F2960" s="2">
        <v>1</v>
      </c>
      <c r="G2960" s="2"/>
    </row>
    <row r="2961" spans="1:26" customHeight="1" ht="18" hidden="true" outlineLevel="2">
      <c r="A2961" s="2" t="s">
        <v>5553</v>
      </c>
      <c r="B2961" s="3" t="s">
        <v>5554</v>
      </c>
      <c r="C2961" s="2"/>
      <c r="D2961" s="2" t="s">
        <v>16</v>
      </c>
      <c r="E2961" s="4">
        <f>500.00*(1-Z1%)</f>
        <v>500</v>
      </c>
      <c r="F2961" s="2">
        <v>1</v>
      </c>
      <c r="G2961" s="2"/>
    </row>
    <row r="2962" spans="1:26" customHeight="1" ht="18" hidden="true" outlineLevel="2">
      <c r="A2962" s="2" t="s">
        <v>5555</v>
      </c>
      <c r="B2962" s="3" t="s">
        <v>5556</v>
      </c>
      <c r="C2962" s="2"/>
      <c r="D2962" s="2" t="s">
        <v>16</v>
      </c>
      <c r="E2962" s="4">
        <f>500.00*(1-Z1%)</f>
        <v>500</v>
      </c>
      <c r="F2962" s="2">
        <v>1</v>
      </c>
      <c r="G2962" s="2"/>
    </row>
    <row r="2963" spans="1:26" customHeight="1" ht="18" hidden="true" outlineLevel="2">
      <c r="A2963" s="2" t="s">
        <v>5557</v>
      </c>
      <c r="B2963" s="3" t="s">
        <v>5558</v>
      </c>
      <c r="C2963" s="2"/>
      <c r="D2963" s="2" t="s">
        <v>16</v>
      </c>
      <c r="E2963" s="4">
        <f>530.00*(1-Z1%)</f>
        <v>530</v>
      </c>
      <c r="F2963" s="2">
        <v>1</v>
      </c>
      <c r="G2963" s="2"/>
    </row>
    <row r="2964" spans="1:26" customHeight="1" ht="18" hidden="true" outlineLevel="2">
      <c r="A2964" s="2" t="s">
        <v>5559</v>
      </c>
      <c r="B2964" s="3" t="s">
        <v>5560</v>
      </c>
      <c r="C2964" s="2"/>
      <c r="D2964" s="2" t="s">
        <v>16</v>
      </c>
      <c r="E2964" s="4">
        <f>550.00*(1-Z1%)</f>
        <v>550</v>
      </c>
      <c r="F2964" s="2">
        <v>1</v>
      </c>
      <c r="G2964" s="2"/>
    </row>
    <row r="2965" spans="1:26" customHeight="1" ht="18" hidden="true" outlineLevel="2">
      <c r="A2965" s="2" t="s">
        <v>5561</v>
      </c>
      <c r="B2965" s="3" t="s">
        <v>5562</v>
      </c>
      <c r="C2965" s="2"/>
      <c r="D2965" s="2" t="s">
        <v>16</v>
      </c>
      <c r="E2965" s="4">
        <f>500.00*(1-Z1%)</f>
        <v>500</v>
      </c>
      <c r="F2965" s="2">
        <v>1</v>
      </c>
      <c r="G2965" s="2"/>
    </row>
    <row r="2966" spans="1:26" customHeight="1" ht="18" hidden="true" outlineLevel="2">
      <c r="A2966" s="2" t="s">
        <v>5563</v>
      </c>
      <c r="B2966" s="3" t="s">
        <v>5564</v>
      </c>
      <c r="C2966" s="2"/>
      <c r="D2966" s="2" t="s">
        <v>16</v>
      </c>
      <c r="E2966" s="4">
        <f>2100.00*(1-Z1%)</f>
        <v>2100</v>
      </c>
      <c r="F2966" s="2">
        <v>1</v>
      </c>
      <c r="G2966" s="2"/>
    </row>
    <row r="2967" spans="1:26" customHeight="1" ht="18" hidden="true" outlineLevel="2">
      <c r="A2967" s="2" t="s">
        <v>5565</v>
      </c>
      <c r="B2967" s="3" t="s">
        <v>5566</v>
      </c>
      <c r="C2967" s="2"/>
      <c r="D2967" s="2" t="s">
        <v>16</v>
      </c>
      <c r="E2967" s="4">
        <f>1990.00*(1-Z1%)</f>
        <v>1990</v>
      </c>
      <c r="F2967" s="2">
        <v>1</v>
      </c>
      <c r="G2967" s="2"/>
    </row>
    <row r="2968" spans="1:26" customHeight="1" ht="18" hidden="true" outlineLevel="2">
      <c r="A2968" s="2" t="s">
        <v>5567</v>
      </c>
      <c r="B2968" s="3" t="s">
        <v>5568</v>
      </c>
      <c r="C2968" s="2"/>
      <c r="D2968" s="2" t="s">
        <v>16</v>
      </c>
      <c r="E2968" s="4">
        <f>2490.00*(1-Z1%)</f>
        <v>2490</v>
      </c>
      <c r="F2968" s="2">
        <v>1</v>
      </c>
      <c r="G2968" s="2"/>
    </row>
    <row r="2969" spans="1:26" customHeight="1" ht="18" hidden="true" outlineLevel="2">
      <c r="A2969" s="2" t="s">
        <v>5569</v>
      </c>
      <c r="B2969" s="3" t="s">
        <v>5570</v>
      </c>
      <c r="C2969" s="2"/>
      <c r="D2969" s="2" t="s">
        <v>16</v>
      </c>
      <c r="E2969" s="4">
        <f>750.00*(1-Z1%)</f>
        <v>750</v>
      </c>
      <c r="F2969" s="2">
        <v>1</v>
      </c>
      <c r="G2969" s="2"/>
    </row>
    <row r="2970" spans="1:26" customHeight="1" ht="18" hidden="true" outlineLevel="2">
      <c r="A2970" s="2" t="s">
        <v>5571</v>
      </c>
      <c r="B2970" s="3" t="s">
        <v>5572</v>
      </c>
      <c r="C2970" s="2"/>
      <c r="D2970" s="2" t="s">
        <v>16</v>
      </c>
      <c r="E2970" s="4">
        <f>590.00*(1-Z1%)</f>
        <v>590</v>
      </c>
      <c r="F2970" s="2">
        <v>1</v>
      </c>
      <c r="G2970" s="2"/>
    </row>
    <row r="2971" spans="1:26" customHeight="1" ht="18" hidden="true" outlineLevel="2">
      <c r="A2971" s="2" t="s">
        <v>5573</v>
      </c>
      <c r="B2971" s="3" t="s">
        <v>5574</v>
      </c>
      <c r="C2971" s="2"/>
      <c r="D2971" s="2" t="s">
        <v>16</v>
      </c>
      <c r="E2971" s="4">
        <f>590.00*(1-Z1%)</f>
        <v>590</v>
      </c>
      <c r="F2971" s="2">
        <v>1</v>
      </c>
      <c r="G2971" s="2"/>
    </row>
    <row r="2972" spans="1:26" customHeight="1" ht="18" hidden="true" outlineLevel="2">
      <c r="A2972" s="2" t="s">
        <v>5575</v>
      </c>
      <c r="B2972" s="3" t="s">
        <v>5576</v>
      </c>
      <c r="C2972" s="2"/>
      <c r="D2972" s="2" t="s">
        <v>16</v>
      </c>
      <c r="E2972" s="4">
        <f>590.00*(1-Z1%)</f>
        <v>590</v>
      </c>
      <c r="F2972" s="2">
        <v>1</v>
      </c>
      <c r="G2972" s="2"/>
    </row>
    <row r="2973" spans="1:26" customHeight="1" ht="18" hidden="true" outlineLevel="2">
      <c r="A2973" s="2" t="s">
        <v>5577</v>
      </c>
      <c r="B2973" s="3" t="s">
        <v>5578</v>
      </c>
      <c r="C2973" s="2"/>
      <c r="D2973" s="2" t="s">
        <v>16</v>
      </c>
      <c r="E2973" s="4">
        <f>650.00*(1-Z1%)</f>
        <v>650</v>
      </c>
      <c r="F2973" s="2">
        <v>1</v>
      </c>
      <c r="G2973" s="2"/>
    </row>
    <row r="2974" spans="1:26" customHeight="1" ht="18" hidden="true" outlineLevel="2">
      <c r="A2974" s="2" t="s">
        <v>5579</v>
      </c>
      <c r="B2974" s="3" t="s">
        <v>5580</v>
      </c>
      <c r="C2974" s="2"/>
      <c r="D2974" s="2" t="s">
        <v>16</v>
      </c>
      <c r="E2974" s="4">
        <f>590.00*(1-Z1%)</f>
        <v>590</v>
      </c>
      <c r="F2974" s="2">
        <v>1</v>
      </c>
      <c r="G2974" s="2"/>
    </row>
    <row r="2975" spans="1:26" customHeight="1" ht="18" hidden="true" outlineLevel="2">
      <c r="A2975" s="2" t="s">
        <v>5581</v>
      </c>
      <c r="B2975" s="3" t="s">
        <v>5582</v>
      </c>
      <c r="C2975" s="2"/>
      <c r="D2975" s="2" t="s">
        <v>16</v>
      </c>
      <c r="E2975" s="4">
        <f>690.00*(1-Z1%)</f>
        <v>690</v>
      </c>
      <c r="F2975" s="2">
        <v>1</v>
      </c>
      <c r="G2975" s="2"/>
    </row>
    <row r="2976" spans="1:26" customHeight="1" ht="18" hidden="true" outlineLevel="2">
      <c r="A2976" s="2" t="s">
        <v>5583</v>
      </c>
      <c r="B2976" s="3" t="s">
        <v>5584</v>
      </c>
      <c r="C2976" s="2"/>
      <c r="D2976" s="2" t="s">
        <v>16</v>
      </c>
      <c r="E2976" s="4">
        <f>690.00*(1-Z1%)</f>
        <v>690</v>
      </c>
      <c r="F2976" s="2">
        <v>2</v>
      </c>
      <c r="G2976" s="2"/>
    </row>
    <row r="2977" spans="1:26" customHeight="1" ht="18" hidden="true" outlineLevel="2">
      <c r="A2977" s="2" t="s">
        <v>5585</v>
      </c>
      <c r="B2977" s="3" t="s">
        <v>5586</v>
      </c>
      <c r="C2977" s="2"/>
      <c r="D2977" s="2" t="s">
        <v>16</v>
      </c>
      <c r="E2977" s="4">
        <f>690.00*(1-Z1%)</f>
        <v>690</v>
      </c>
      <c r="F2977" s="2">
        <v>2</v>
      </c>
      <c r="G2977" s="2"/>
    </row>
    <row r="2978" spans="1:26" customHeight="1" ht="18" hidden="true" outlineLevel="2">
      <c r="A2978" s="2" t="s">
        <v>5587</v>
      </c>
      <c r="B2978" s="3" t="s">
        <v>5588</v>
      </c>
      <c r="C2978" s="2"/>
      <c r="D2978" s="2" t="s">
        <v>16</v>
      </c>
      <c r="E2978" s="4">
        <f>650.00*(1-Z1%)</f>
        <v>650</v>
      </c>
      <c r="F2978" s="2">
        <v>1</v>
      </c>
      <c r="G2978" s="2"/>
    </row>
    <row r="2979" spans="1:26" customHeight="1" ht="18" hidden="true" outlineLevel="2">
      <c r="A2979" s="2" t="s">
        <v>5589</v>
      </c>
      <c r="B2979" s="3" t="s">
        <v>5590</v>
      </c>
      <c r="C2979" s="2"/>
      <c r="D2979" s="2" t="s">
        <v>16</v>
      </c>
      <c r="E2979" s="4">
        <f>600.00*(1-Z1%)</f>
        <v>600</v>
      </c>
      <c r="F2979" s="2">
        <v>1</v>
      </c>
      <c r="G2979" s="2"/>
    </row>
    <row r="2980" spans="1:26" customHeight="1" ht="18" hidden="true" outlineLevel="2">
      <c r="A2980" s="2" t="s">
        <v>5591</v>
      </c>
      <c r="B2980" s="3" t="s">
        <v>5592</v>
      </c>
      <c r="C2980" s="2"/>
      <c r="D2980" s="2" t="s">
        <v>16</v>
      </c>
      <c r="E2980" s="4">
        <f>550.00*(1-Z1%)</f>
        <v>550</v>
      </c>
      <c r="F2980" s="2">
        <v>1</v>
      </c>
      <c r="G2980" s="2"/>
    </row>
    <row r="2981" spans="1:26" customHeight="1" ht="18" hidden="true" outlineLevel="2">
      <c r="A2981" s="2" t="s">
        <v>5593</v>
      </c>
      <c r="B2981" s="3" t="s">
        <v>5594</v>
      </c>
      <c r="C2981" s="2"/>
      <c r="D2981" s="2" t="s">
        <v>16</v>
      </c>
      <c r="E2981" s="4">
        <f>600.00*(1-Z1%)</f>
        <v>600</v>
      </c>
      <c r="F2981" s="2">
        <v>1</v>
      </c>
      <c r="G2981" s="2"/>
    </row>
    <row r="2982" spans="1:26" customHeight="1" ht="18" hidden="true" outlineLevel="2">
      <c r="A2982" s="2" t="s">
        <v>5595</v>
      </c>
      <c r="B2982" s="3" t="s">
        <v>5596</v>
      </c>
      <c r="C2982" s="2"/>
      <c r="D2982" s="2" t="s">
        <v>16</v>
      </c>
      <c r="E2982" s="4">
        <f>350.00*(1-Z1%)</f>
        <v>350</v>
      </c>
      <c r="F2982" s="2">
        <v>1</v>
      </c>
      <c r="G2982" s="2"/>
    </row>
    <row r="2983" spans="1:26" customHeight="1" ht="18" hidden="true" outlineLevel="2">
      <c r="A2983" s="2" t="s">
        <v>5597</v>
      </c>
      <c r="B2983" s="3" t="s">
        <v>5598</v>
      </c>
      <c r="C2983" s="2"/>
      <c r="D2983" s="2" t="s">
        <v>16</v>
      </c>
      <c r="E2983" s="4">
        <f>350.00*(1-Z1%)</f>
        <v>350</v>
      </c>
      <c r="F2983" s="2">
        <v>1</v>
      </c>
      <c r="G2983" s="2"/>
    </row>
    <row r="2984" spans="1:26" customHeight="1" ht="18" hidden="true" outlineLevel="2">
      <c r="A2984" s="2" t="s">
        <v>5599</v>
      </c>
      <c r="B2984" s="3" t="s">
        <v>5600</v>
      </c>
      <c r="C2984" s="2"/>
      <c r="D2984" s="2" t="s">
        <v>16</v>
      </c>
      <c r="E2984" s="4">
        <f>350.00*(1-Z1%)</f>
        <v>350</v>
      </c>
      <c r="F2984" s="2">
        <v>1</v>
      </c>
      <c r="G2984" s="2"/>
    </row>
    <row r="2985" spans="1:26" customHeight="1" ht="18" hidden="true" outlineLevel="2">
      <c r="A2985" s="2" t="s">
        <v>5601</v>
      </c>
      <c r="B2985" s="3" t="s">
        <v>5602</v>
      </c>
      <c r="C2985" s="2"/>
      <c r="D2985" s="2" t="s">
        <v>16</v>
      </c>
      <c r="E2985" s="4">
        <f>350.00*(1-Z1%)</f>
        <v>350</v>
      </c>
      <c r="F2985" s="2">
        <v>1</v>
      </c>
      <c r="G2985" s="2"/>
    </row>
    <row r="2986" spans="1:26" customHeight="1" ht="18" hidden="true" outlineLevel="2">
      <c r="A2986" s="2" t="s">
        <v>5603</v>
      </c>
      <c r="B2986" s="3" t="s">
        <v>5604</v>
      </c>
      <c r="C2986" s="2"/>
      <c r="D2986" s="2" t="s">
        <v>16</v>
      </c>
      <c r="E2986" s="4">
        <f>350.00*(1-Z1%)</f>
        <v>350</v>
      </c>
      <c r="F2986" s="2">
        <v>1</v>
      </c>
      <c r="G2986" s="2"/>
    </row>
    <row r="2987" spans="1:26" customHeight="1" ht="18" hidden="true" outlineLevel="2">
      <c r="A2987" s="2" t="s">
        <v>5605</v>
      </c>
      <c r="B2987" s="3" t="s">
        <v>5606</v>
      </c>
      <c r="C2987" s="2"/>
      <c r="D2987" s="2" t="s">
        <v>16</v>
      </c>
      <c r="E2987" s="4">
        <f>390.00*(1-Z1%)</f>
        <v>390</v>
      </c>
      <c r="F2987" s="2">
        <v>1</v>
      </c>
      <c r="G2987" s="2"/>
    </row>
    <row r="2988" spans="1:26" customHeight="1" ht="18" hidden="true" outlineLevel="2">
      <c r="A2988" s="2" t="s">
        <v>5607</v>
      </c>
      <c r="B2988" s="3" t="s">
        <v>5608</v>
      </c>
      <c r="C2988" s="2"/>
      <c r="D2988" s="2" t="s">
        <v>16</v>
      </c>
      <c r="E2988" s="4">
        <f>390.00*(1-Z1%)</f>
        <v>390</v>
      </c>
      <c r="F2988" s="2">
        <v>1</v>
      </c>
      <c r="G2988" s="2"/>
    </row>
    <row r="2989" spans="1:26" customHeight="1" ht="18" hidden="true" outlineLevel="2">
      <c r="A2989" s="2" t="s">
        <v>5609</v>
      </c>
      <c r="B2989" s="3" t="s">
        <v>5610</v>
      </c>
      <c r="C2989" s="2"/>
      <c r="D2989" s="2" t="s">
        <v>16</v>
      </c>
      <c r="E2989" s="4">
        <f>390.00*(1-Z1%)</f>
        <v>390</v>
      </c>
      <c r="F2989" s="2">
        <v>1</v>
      </c>
      <c r="G2989" s="2"/>
    </row>
    <row r="2990" spans="1:26" customHeight="1" ht="18" hidden="true" outlineLevel="2">
      <c r="A2990" s="2" t="s">
        <v>5611</v>
      </c>
      <c r="B2990" s="3" t="s">
        <v>5612</v>
      </c>
      <c r="C2990" s="2"/>
      <c r="D2990" s="2" t="s">
        <v>16</v>
      </c>
      <c r="E2990" s="4">
        <f>350.00*(1-Z1%)</f>
        <v>350</v>
      </c>
      <c r="F2990" s="2">
        <v>1</v>
      </c>
      <c r="G2990" s="2"/>
    </row>
    <row r="2991" spans="1:26" customHeight="1" ht="18" hidden="true" outlineLevel="2">
      <c r="A2991" s="2" t="s">
        <v>5613</v>
      </c>
      <c r="B2991" s="3" t="s">
        <v>5614</v>
      </c>
      <c r="C2991" s="2"/>
      <c r="D2991" s="2" t="s">
        <v>16</v>
      </c>
      <c r="E2991" s="4">
        <f>350.00*(1-Z1%)</f>
        <v>350</v>
      </c>
      <c r="F2991" s="2">
        <v>1</v>
      </c>
      <c r="G2991" s="2"/>
    </row>
    <row r="2992" spans="1:26" customHeight="1" ht="18" hidden="true" outlineLevel="2">
      <c r="A2992" s="2" t="s">
        <v>5615</v>
      </c>
      <c r="B2992" s="3" t="s">
        <v>5616</v>
      </c>
      <c r="C2992" s="2"/>
      <c r="D2992" s="2" t="s">
        <v>16</v>
      </c>
      <c r="E2992" s="4">
        <f>350.00*(1-Z1%)</f>
        <v>350</v>
      </c>
      <c r="F2992" s="2">
        <v>1</v>
      </c>
      <c r="G2992" s="2"/>
    </row>
    <row r="2993" spans="1:26" customHeight="1" ht="18" hidden="true" outlineLevel="2">
      <c r="A2993" s="2" t="s">
        <v>5617</v>
      </c>
      <c r="B2993" s="3" t="s">
        <v>5618</v>
      </c>
      <c r="C2993" s="2"/>
      <c r="D2993" s="2" t="s">
        <v>16</v>
      </c>
      <c r="E2993" s="4">
        <f>350.00*(1-Z1%)</f>
        <v>350</v>
      </c>
      <c r="F2993" s="2">
        <v>1</v>
      </c>
      <c r="G2993" s="2"/>
    </row>
    <row r="2994" spans="1:26" customHeight="1" ht="18" hidden="true" outlineLevel="2">
      <c r="A2994" s="2" t="s">
        <v>5619</v>
      </c>
      <c r="B2994" s="3" t="s">
        <v>5620</v>
      </c>
      <c r="C2994" s="2"/>
      <c r="D2994" s="2" t="s">
        <v>16</v>
      </c>
      <c r="E2994" s="4">
        <f>350.00*(1-Z1%)</f>
        <v>350</v>
      </c>
      <c r="F2994" s="2">
        <v>1</v>
      </c>
      <c r="G2994" s="2"/>
    </row>
    <row r="2995" spans="1:26" customHeight="1" ht="18" hidden="true" outlineLevel="2">
      <c r="A2995" s="2" t="s">
        <v>5621</v>
      </c>
      <c r="B2995" s="3" t="s">
        <v>5622</v>
      </c>
      <c r="C2995" s="2"/>
      <c r="D2995" s="2" t="s">
        <v>16</v>
      </c>
      <c r="E2995" s="4">
        <f>400.00*(1-Z1%)</f>
        <v>400</v>
      </c>
      <c r="F2995" s="2">
        <v>1</v>
      </c>
      <c r="G2995" s="2"/>
    </row>
    <row r="2996" spans="1:26" customHeight="1" ht="18" hidden="true" outlineLevel="2">
      <c r="A2996" s="2" t="s">
        <v>5623</v>
      </c>
      <c r="B2996" s="3" t="s">
        <v>5624</v>
      </c>
      <c r="C2996" s="2"/>
      <c r="D2996" s="2" t="s">
        <v>16</v>
      </c>
      <c r="E2996" s="4">
        <f>350.00*(1-Z1%)</f>
        <v>350</v>
      </c>
      <c r="F2996" s="2">
        <v>1</v>
      </c>
      <c r="G2996" s="2"/>
    </row>
    <row r="2997" spans="1:26" customHeight="1" ht="18" hidden="true" outlineLevel="2">
      <c r="A2997" s="2" t="s">
        <v>5625</v>
      </c>
      <c r="B2997" s="3" t="s">
        <v>5626</v>
      </c>
      <c r="C2997" s="2"/>
      <c r="D2997" s="2" t="s">
        <v>16</v>
      </c>
      <c r="E2997" s="4">
        <f>350.00*(1-Z1%)</f>
        <v>350</v>
      </c>
      <c r="F2997" s="2">
        <v>1</v>
      </c>
      <c r="G2997" s="2"/>
    </row>
    <row r="2998" spans="1:26" customHeight="1" ht="18" hidden="true" outlineLevel="2">
      <c r="A2998" s="2" t="s">
        <v>5627</v>
      </c>
      <c r="B2998" s="3" t="s">
        <v>5628</v>
      </c>
      <c r="C2998" s="2"/>
      <c r="D2998" s="2" t="s">
        <v>16</v>
      </c>
      <c r="E2998" s="4">
        <f>350.00*(1-Z1%)</f>
        <v>350</v>
      </c>
      <c r="F2998" s="2">
        <v>1</v>
      </c>
      <c r="G2998" s="2"/>
    </row>
    <row r="2999" spans="1:26" customHeight="1" ht="18" hidden="true" outlineLevel="2">
      <c r="A2999" s="2" t="s">
        <v>5629</v>
      </c>
      <c r="B2999" s="3" t="s">
        <v>5630</v>
      </c>
      <c r="C2999" s="2"/>
      <c r="D2999" s="2" t="s">
        <v>16</v>
      </c>
      <c r="E2999" s="4">
        <f>800.00*(1-Z1%)</f>
        <v>800</v>
      </c>
      <c r="F2999" s="2">
        <v>1</v>
      </c>
      <c r="G2999" s="2"/>
    </row>
    <row r="3000" spans="1:26" customHeight="1" ht="18" hidden="true" outlineLevel="2">
      <c r="A3000" s="2" t="s">
        <v>5631</v>
      </c>
      <c r="B3000" s="3" t="s">
        <v>5632</v>
      </c>
      <c r="C3000" s="2"/>
      <c r="D3000" s="2" t="s">
        <v>16</v>
      </c>
      <c r="E3000" s="4">
        <f>690.00*(1-Z1%)</f>
        <v>690</v>
      </c>
      <c r="F3000" s="2">
        <v>1</v>
      </c>
      <c r="G3000" s="2"/>
    </row>
    <row r="3001" spans="1:26" customHeight="1" ht="18" hidden="true" outlineLevel="2">
      <c r="A3001" s="2" t="s">
        <v>5633</v>
      </c>
      <c r="B3001" s="3" t="s">
        <v>5634</v>
      </c>
      <c r="C3001" s="2"/>
      <c r="D3001" s="2" t="s">
        <v>16</v>
      </c>
      <c r="E3001" s="4">
        <f>690.00*(1-Z1%)</f>
        <v>690</v>
      </c>
      <c r="F3001" s="2">
        <v>1</v>
      </c>
      <c r="G3001" s="2"/>
    </row>
    <row r="3002" spans="1:26" customHeight="1" ht="18" hidden="true" outlineLevel="2">
      <c r="A3002" s="2" t="s">
        <v>5635</v>
      </c>
      <c r="B3002" s="3" t="s">
        <v>5636</v>
      </c>
      <c r="C3002" s="2"/>
      <c r="D3002" s="2" t="s">
        <v>16</v>
      </c>
      <c r="E3002" s="4">
        <f>690.00*(1-Z1%)</f>
        <v>690</v>
      </c>
      <c r="F3002" s="2">
        <v>1</v>
      </c>
      <c r="G3002" s="2"/>
    </row>
    <row r="3003" spans="1:26" customHeight="1" ht="18" hidden="true" outlineLevel="2">
      <c r="A3003" s="2" t="s">
        <v>5637</v>
      </c>
      <c r="B3003" s="3" t="s">
        <v>5638</v>
      </c>
      <c r="C3003" s="2"/>
      <c r="D3003" s="2" t="s">
        <v>16</v>
      </c>
      <c r="E3003" s="4">
        <f>690.00*(1-Z1%)</f>
        <v>690</v>
      </c>
      <c r="F3003" s="2">
        <v>1</v>
      </c>
      <c r="G3003" s="2"/>
    </row>
    <row r="3004" spans="1:26" customHeight="1" ht="18" hidden="true" outlineLevel="2">
      <c r="A3004" s="2" t="s">
        <v>5639</v>
      </c>
      <c r="B3004" s="3" t="s">
        <v>5640</v>
      </c>
      <c r="C3004" s="2"/>
      <c r="D3004" s="2" t="s">
        <v>16</v>
      </c>
      <c r="E3004" s="4">
        <f>690.00*(1-Z1%)</f>
        <v>690</v>
      </c>
      <c r="F3004" s="2">
        <v>1</v>
      </c>
      <c r="G3004" s="2"/>
    </row>
    <row r="3005" spans="1:26" customHeight="1" ht="18" hidden="true" outlineLevel="2">
      <c r="A3005" s="2" t="s">
        <v>5641</v>
      </c>
      <c r="B3005" s="3" t="s">
        <v>5642</v>
      </c>
      <c r="C3005" s="2"/>
      <c r="D3005" s="2" t="s">
        <v>16</v>
      </c>
      <c r="E3005" s="4">
        <f>690.00*(1-Z1%)</f>
        <v>690</v>
      </c>
      <c r="F3005" s="2">
        <v>1</v>
      </c>
      <c r="G3005" s="2"/>
    </row>
    <row r="3006" spans="1:26" customHeight="1" ht="18" hidden="true" outlineLevel="2">
      <c r="A3006" s="2" t="s">
        <v>5643</v>
      </c>
      <c r="B3006" s="3" t="s">
        <v>5644</v>
      </c>
      <c r="C3006" s="2"/>
      <c r="D3006" s="2" t="s">
        <v>16</v>
      </c>
      <c r="E3006" s="4">
        <f>790.00*(1-Z1%)</f>
        <v>790</v>
      </c>
      <c r="F3006" s="2">
        <v>1</v>
      </c>
      <c r="G3006" s="2"/>
    </row>
    <row r="3007" spans="1:26" customHeight="1" ht="18" hidden="true" outlineLevel="2">
      <c r="A3007" s="2" t="s">
        <v>5645</v>
      </c>
      <c r="B3007" s="3" t="s">
        <v>5646</v>
      </c>
      <c r="C3007" s="2"/>
      <c r="D3007" s="2" t="s">
        <v>16</v>
      </c>
      <c r="E3007" s="4">
        <f>790.00*(1-Z1%)</f>
        <v>790</v>
      </c>
      <c r="F3007" s="2">
        <v>1</v>
      </c>
      <c r="G3007" s="2"/>
    </row>
    <row r="3008" spans="1:26" customHeight="1" ht="18" hidden="true" outlineLevel="2">
      <c r="A3008" s="2" t="s">
        <v>5647</v>
      </c>
      <c r="B3008" s="3" t="s">
        <v>5648</v>
      </c>
      <c r="C3008" s="2"/>
      <c r="D3008" s="2" t="s">
        <v>16</v>
      </c>
      <c r="E3008" s="4">
        <f>650.00*(1-Z1%)</f>
        <v>650</v>
      </c>
      <c r="F3008" s="2">
        <v>1</v>
      </c>
      <c r="G3008" s="2"/>
    </row>
    <row r="3009" spans="1:26" customHeight="1" ht="18" hidden="true" outlineLevel="2">
      <c r="A3009" s="2" t="s">
        <v>5649</v>
      </c>
      <c r="B3009" s="3" t="s">
        <v>5650</v>
      </c>
      <c r="C3009" s="2"/>
      <c r="D3009" s="2" t="s">
        <v>16</v>
      </c>
      <c r="E3009" s="4">
        <f>690.00*(1-Z1%)</f>
        <v>690</v>
      </c>
      <c r="F3009" s="2">
        <v>1</v>
      </c>
      <c r="G3009" s="2"/>
    </row>
    <row r="3010" spans="1:26" customHeight="1" ht="18" hidden="true" outlineLevel="2">
      <c r="A3010" s="2" t="s">
        <v>5651</v>
      </c>
      <c r="B3010" s="3" t="s">
        <v>5652</v>
      </c>
      <c r="C3010" s="2"/>
      <c r="D3010" s="2" t="s">
        <v>16</v>
      </c>
      <c r="E3010" s="4">
        <f>750.00*(1-Z1%)</f>
        <v>750</v>
      </c>
      <c r="F3010" s="2">
        <v>1</v>
      </c>
      <c r="G3010" s="2"/>
    </row>
    <row r="3011" spans="1:26" customHeight="1" ht="18" hidden="true" outlineLevel="2">
      <c r="A3011" s="2" t="s">
        <v>5653</v>
      </c>
      <c r="B3011" s="3" t="s">
        <v>5654</v>
      </c>
      <c r="C3011" s="2"/>
      <c r="D3011" s="2" t="s">
        <v>16</v>
      </c>
      <c r="E3011" s="4">
        <f>690.00*(1-Z1%)</f>
        <v>690</v>
      </c>
      <c r="F3011" s="2">
        <v>1</v>
      </c>
      <c r="G3011" s="2"/>
    </row>
    <row r="3012" spans="1:26" customHeight="1" ht="18" hidden="true" outlineLevel="2">
      <c r="A3012" s="2" t="s">
        <v>5655</v>
      </c>
      <c r="B3012" s="3" t="s">
        <v>5656</v>
      </c>
      <c r="C3012" s="2"/>
      <c r="D3012" s="2" t="s">
        <v>16</v>
      </c>
      <c r="E3012" s="4">
        <f>450.00*(1-Z1%)</f>
        <v>450</v>
      </c>
      <c r="F3012" s="2">
        <v>1</v>
      </c>
      <c r="G3012" s="2"/>
    </row>
    <row r="3013" spans="1:26" customHeight="1" ht="18" hidden="true" outlineLevel="2">
      <c r="A3013" s="2" t="s">
        <v>5657</v>
      </c>
      <c r="B3013" s="3" t="s">
        <v>5658</v>
      </c>
      <c r="C3013" s="2"/>
      <c r="D3013" s="2" t="s">
        <v>16</v>
      </c>
      <c r="E3013" s="4">
        <f>450.00*(1-Z1%)</f>
        <v>450</v>
      </c>
      <c r="F3013" s="2">
        <v>1</v>
      </c>
      <c r="G3013" s="2"/>
    </row>
    <row r="3014" spans="1:26" customHeight="1" ht="18" hidden="true" outlineLevel="2">
      <c r="A3014" s="2" t="s">
        <v>5659</v>
      </c>
      <c r="B3014" s="3" t="s">
        <v>5660</v>
      </c>
      <c r="C3014" s="2"/>
      <c r="D3014" s="2" t="s">
        <v>16</v>
      </c>
      <c r="E3014" s="4">
        <f>450.00*(1-Z1%)</f>
        <v>450</v>
      </c>
      <c r="F3014" s="2">
        <v>1</v>
      </c>
      <c r="G3014" s="2"/>
    </row>
    <row r="3015" spans="1:26" customHeight="1" ht="18" hidden="true" outlineLevel="2">
      <c r="A3015" s="2" t="s">
        <v>5661</v>
      </c>
      <c r="B3015" s="3" t="s">
        <v>5662</v>
      </c>
      <c r="C3015" s="2"/>
      <c r="D3015" s="2" t="s">
        <v>16</v>
      </c>
      <c r="E3015" s="4">
        <f>450.00*(1-Z1%)</f>
        <v>450</v>
      </c>
      <c r="F3015" s="2">
        <v>1</v>
      </c>
      <c r="G3015" s="2"/>
    </row>
    <row r="3016" spans="1:26" customHeight="1" ht="18" hidden="true" outlineLevel="2">
      <c r="A3016" s="2" t="s">
        <v>5663</v>
      </c>
      <c r="B3016" s="3" t="s">
        <v>5664</v>
      </c>
      <c r="C3016" s="2"/>
      <c r="D3016" s="2" t="s">
        <v>16</v>
      </c>
      <c r="E3016" s="4">
        <f>490.00*(1-Z1%)</f>
        <v>490</v>
      </c>
      <c r="F3016" s="2">
        <v>1</v>
      </c>
      <c r="G3016" s="2"/>
    </row>
    <row r="3017" spans="1:26" customHeight="1" ht="18" hidden="true" outlineLevel="2">
      <c r="A3017" s="2" t="s">
        <v>5665</v>
      </c>
      <c r="B3017" s="3" t="s">
        <v>5666</v>
      </c>
      <c r="C3017" s="2"/>
      <c r="D3017" s="2" t="s">
        <v>16</v>
      </c>
      <c r="E3017" s="4">
        <f>500.00*(1-Z1%)</f>
        <v>500</v>
      </c>
      <c r="F3017" s="2">
        <v>1</v>
      </c>
      <c r="G3017" s="2"/>
    </row>
    <row r="3018" spans="1:26" customHeight="1" ht="18" hidden="true" outlineLevel="2">
      <c r="A3018" s="2" t="s">
        <v>5667</v>
      </c>
      <c r="B3018" s="3" t="s">
        <v>5668</v>
      </c>
      <c r="C3018" s="2"/>
      <c r="D3018" s="2" t="s">
        <v>16</v>
      </c>
      <c r="E3018" s="4">
        <f>550.00*(1-Z1%)</f>
        <v>550</v>
      </c>
      <c r="F3018" s="2">
        <v>1</v>
      </c>
      <c r="G3018" s="2"/>
    </row>
    <row r="3019" spans="1:26" customHeight="1" ht="18" hidden="true" outlineLevel="2">
      <c r="A3019" s="2" t="s">
        <v>5669</v>
      </c>
      <c r="B3019" s="3" t="s">
        <v>5670</v>
      </c>
      <c r="C3019" s="2"/>
      <c r="D3019" s="2" t="s">
        <v>16</v>
      </c>
      <c r="E3019" s="4">
        <f>450.00*(1-Z1%)</f>
        <v>450</v>
      </c>
      <c r="F3019" s="2">
        <v>2</v>
      </c>
      <c r="G3019" s="2"/>
    </row>
    <row r="3020" spans="1:26" customHeight="1" ht="18" hidden="true" outlineLevel="2">
      <c r="A3020" s="2" t="s">
        <v>5671</v>
      </c>
      <c r="B3020" s="3" t="s">
        <v>5672</v>
      </c>
      <c r="C3020" s="2"/>
      <c r="D3020" s="2" t="s">
        <v>16</v>
      </c>
      <c r="E3020" s="4">
        <f>450.00*(1-Z1%)</f>
        <v>450</v>
      </c>
      <c r="F3020" s="2">
        <v>1</v>
      </c>
      <c r="G3020" s="2"/>
    </row>
    <row r="3021" spans="1:26" customHeight="1" ht="18" hidden="true" outlineLevel="2">
      <c r="A3021" s="2" t="s">
        <v>5673</v>
      </c>
      <c r="B3021" s="3" t="s">
        <v>5674</v>
      </c>
      <c r="C3021" s="2"/>
      <c r="D3021" s="2" t="s">
        <v>16</v>
      </c>
      <c r="E3021" s="4">
        <f>450.00*(1-Z1%)</f>
        <v>450</v>
      </c>
      <c r="F3021" s="2">
        <v>1</v>
      </c>
      <c r="G3021" s="2"/>
    </row>
    <row r="3022" spans="1:26" customHeight="1" ht="18" hidden="true" outlineLevel="2">
      <c r="A3022" s="2" t="s">
        <v>5675</v>
      </c>
      <c r="B3022" s="3" t="s">
        <v>5676</v>
      </c>
      <c r="C3022" s="2"/>
      <c r="D3022" s="2" t="s">
        <v>16</v>
      </c>
      <c r="E3022" s="4">
        <f>450.00*(1-Z1%)</f>
        <v>450</v>
      </c>
      <c r="F3022" s="2">
        <v>1</v>
      </c>
      <c r="G3022" s="2"/>
    </row>
    <row r="3023" spans="1:26" customHeight="1" ht="35" hidden="true" outlineLevel="2">
      <c r="A3023" s="5" t="s">
        <v>5677</v>
      </c>
      <c r="B3023" s="5"/>
      <c r="C3023" s="5"/>
      <c r="D3023" s="5"/>
      <c r="E3023" s="5"/>
      <c r="F3023" s="5"/>
      <c r="G3023" s="5"/>
    </row>
    <row r="3024" spans="1:26" customHeight="1" ht="36" hidden="true" outlineLevel="2">
      <c r="A3024" s="2" t="s">
        <v>5678</v>
      </c>
      <c r="B3024" s="3" t="s">
        <v>5679</v>
      </c>
      <c r="C3024" s="2"/>
      <c r="D3024" s="2" t="s">
        <v>16</v>
      </c>
      <c r="E3024" s="4">
        <f>650.00*(1-Z1%)</f>
        <v>650</v>
      </c>
      <c r="F3024" s="2">
        <v>1</v>
      </c>
      <c r="G3024" s="2"/>
    </row>
    <row r="3025" spans="1:26" customHeight="1" ht="18" hidden="true" outlineLevel="2">
      <c r="A3025" s="2" t="s">
        <v>5680</v>
      </c>
      <c r="B3025" s="3" t="s">
        <v>5681</v>
      </c>
      <c r="C3025" s="2"/>
      <c r="D3025" s="2" t="s">
        <v>16</v>
      </c>
      <c r="E3025" s="4">
        <f>650.00*(1-Z1%)</f>
        <v>650</v>
      </c>
      <c r="F3025" s="2">
        <v>3</v>
      </c>
      <c r="G3025" s="2"/>
    </row>
    <row r="3026" spans="1:26" customHeight="1" ht="36" hidden="true" outlineLevel="2">
      <c r="A3026" s="2" t="s">
        <v>5682</v>
      </c>
      <c r="B3026" s="3" t="s">
        <v>5683</v>
      </c>
      <c r="C3026" s="2"/>
      <c r="D3026" s="2" t="s">
        <v>16</v>
      </c>
      <c r="E3026" s="4">
        <f>690.00*(1-Z1%)</f>
        <v>690</v>
      </c>
      <c r="F3026" s="2">
        <v>1</v>
      </c>
      <c r="G3026" s="2"/>
    </row>
    <row r="3027" spans="1:26" customHeight="1" ht="18" hidden="true" outlineLevel="2">
      <c r="A3027" s="2" t="s">
        <v>5684</v>
      </c>
      <c r="B3027" s="3" t="s">
        <v>5685</v>
      </c>
      <c r="C3027" s="2"/>
      <c r="D3027" s="2" t="s">
        <v>16</v>
      </c>
      <c r="E3027" s="4">
        <f>290.00*(1-Z1%)</f>
        <v>290</v>
      </c>
      <c r="F3027" s="2">
        <v>2</v>
      </c>
      <c r="G3027" s="2"/>
    </row>
    <row r="3028" spans="1:26" customHeight="1" ht="18" hidden="true" outlineLevel="2">
      <c r="A3028" s="2" t="s">
        <v>5686</v>
      </c>
      <c r="B3028" s="3" t="s">
        <v>5687</v>
      </c>
      <c r="C3028" s="2"/>
      <c r="D3028" s="2" t="s">
        <v>16</v>
      </c>
      <c r="E3028" s="4">
        <f>450.00*(1-Z1%)</f>
        <v>450</v>
      </c>
      <c r="F3028" s="2">
        <v>1</v>
      </c>
      <c r="G3028" s="2"/>
    </row>
    <row r="3029" spans="1:26" customHeight="1" ht="36" hidden="true" outlineLevel="2">
      <c r="A3029" s="2" t="s">
        <v>5688</v>
      </c>
      <c r="B3029" s="3" t="s">
        <v>5689</v>
      </c>
      <c r="C3029" s="2"/>
      <c r="D3029" s="2" t="s">
        <v>16</v>
      </c>
      <c r="E3029" s="4">
        <f>650.00*(1-Z1%)</f>
        <v>650</v>
      </c>
      <c r="F3029" s="2">
        <v>1</v>
      </c>
      <c r="G3029" s="2"/>
    </row>
    <row r="3030" spans="1:26" customHeight="1" ht="36" hidden="true" outlineLevel="2">
      <c r="A3030" s="2" t="s">
        <v>5690</v>
      </c>
      <c r="B3030" s="3" t="s">
        <v>5691</v>
      </c>
      <c r="C3030" s="2"/>
      <c r="D3030" s="2" t="s">
        <v>16</v>
      </c>
      <c r="E3030" s="4">
        <f>750.00*(1-Z1%)</f>
        <v>750</v>
      </c>
      <c r="F3030" s="2">
        <v>2</v>
      </c>
      <c r="G3030" s="2"/>
    </row>
    <row r="3031" spans="1:26" customHeight="1" ht="36" hidden="true" outlineLevel="2">
      <c r="A3031" s="2" t="s">
        <v>5692</v>
      </c>
      <c r="B3031" s="3" t="s">
        <v>5693</v>
      </c>
      <c r="C3031" s="2"/>
      <c r="D3031" s="2" t="s">
        <v>16</v>
      </c>
      <c r="E3031" s="4">
        <f>890.00*(1-Z1%)</f>
        <v>890</v>
      </c>
      <c r="F3031" s="2">
        <v>2</v>
      </c>
      <c r="G3031" s="2"/>
    </row>
    <row r="3032" spans="1:26" customHeight="1" ht="36" hidden="true" outlineLevel="2">
      <c r="A3032" s="2" t="s">
        <v>5694</v>
      </c>
      <c r="B3032" s="3" t="s">
        <v>5695</v>
      </c>
      <c r="C3032" s="2"/>
      <c r="D3032" s="2" t="s">
        <v>16</v>
      </c>
      <c r="E3032" s="4">
        <f>890.00*(1-Z1%)</f>
        <v>890</v>
      </c>
      <c r="F3032" s="2">
        <v>1</v>
      </c>
      <c r="G3032" s="2"/>
    </row>
    <row r="3033" spans="1:26" customHeight="1" ht="18" hidden="true" outlineLevel="2">
      <c r="A3033" s="2" t="s">
        <v>5696</v>
      </c>
      <c r="B3033" s="3" t="s">
        <v>5697</v>
      </c>
      <c r="C3033" s="2"/>
      <c r="D3033" s="2" t="s">
        <v>16</v>
      </c>
      <c r="E3033" s="4">
        <f>1800.00*(1-Z1%)</f>
        <v>1800</v>
      </c>
      <c r="F3033" s="2">
        <v>2</v>
      </c>
      <c r="G3033" s="2"/>
    </row>
    <row r="3034" spans="1:26" customHeight="1" ht="36" hidden="true" outlineLevel="2">
      <c r="A3034" s="2" t="s">
        <v>5698</v>
      </c>
      <c r="B3034" s="3" t="s">
        <v>5699</v>
      </c>
      <c r="C3034" s="2"/>
      <c r="D3034" s="2" t="s">
        <v>16</v>
      </c>
      <c r="E3034" s="4">
        <f>450.00*(1-Z1%)</f>
        <v>450</v>
      </c>
      <c r="F3034" s="2">
        <v>1</v>
      </c>
      <c r="G3034" s="2"/>
    </row>
    <row r="3035" spans="1:26" customHeight="1" ht="18" hidden="true" outlineLevel="2">
      <c r="A3035" s="2" t="s">
        <v>5700</v>
      </c>
      <c r="B3035" s="3" t="s">
        <v>5701</v>
      </c>
      <c r="C3035" s="2"/>
      <c r="D3035" s="2" t="s">
        <v>16</v>
      </c>
      <c r="E3035" s="4">
        <f>450.00*(1-Z1%)</f>
        <v>450</v>
      </c>
      <c r="F3035" s="2">
        <v>1</v>
      </c>
      <c r="G3035" s="2"/>
    </row>
    <row r="3036" spans="1:26" customHeight="1" ht="36" hidden="true" outlineLevel="2">
      <c r="A3036" s="2" t="s">
        <v>5702</v>
      </c>
      <c r="B3036" s="3" t="s">
        <v>5703</v>
      </c>
      <c r="C3036" s="2"/>
      <c r="D3036" s="2" t="s">
        <v>16</v>
      </c>
      <c r="E3036" s="4">
        <f>550.00*(1-Z1%)</f>
        <v>550</v>
      </c>
      <c r="F3036" s="2">
        <v>1</v>
      </c>
      <c r="G3036" s="2"/>
    </row>
    <row r="3037" spans="1:26" customHeight="1" ht="18" hidden="true" outlineLevel="2">
      <c r="A3037" s="2" t="s">
        <v>5704</v>
      </c>
      <c r="B3037" s="3" t="s">
        <v>5705</v>
      </c>
      <c r="C3037" s="2"/>
      <c r="D3037" s="2" t="s">
        <v>16</v>
      </c>
      <c r="E3037" s="4">
        <f>550.00*(1-Z1%)</f>
        <v>550</v>
      </c>
      <c r="F3037" s="2">
        <v>1</v>
      </c>
      <c r="G3037" s="2"/>
    </row>
    <row r="3038" spans="1:26" customHeight="1" ht="36" hidden="true" outlineLevel="2">
      <c r="A3038" s="2" t="s">
        <v>5706</v>
      </c>
      <c r="B3038" s="3" t="s">
        <v>5707</v>
      </c>
      <c r="C3038" s="2"/>
      <c r="D3038" s="2" t="s">
        <v>16</v>
      </c>
      <c r="E3038" s="4">
        <f>800.00*(1-Z1%)</f>
        <v>800</v>
      </c>
      <c r="F3038" s="2">
        <v>2</v>
      </c>
      <c r="G3038" s="2"/>
    </row>
    <row r="3039" spans="1:26" customHeight="1" ht="36" hidden="true" outlineLevel="2">
      <c r="A3039" s="2" t="s">
        <v>5708</v>
      </c>
      <c r="B3039" s="3" t="s">
        <v>5709</v>
      </c>
      <c r="C3039" s="2"/>
      <c r="D3039" s="2" t="s">
        <v>16</v>
      </c>
      <c r="E3039" s="4">
        <f>800.00*(1-Z1%)</f>
        <v>800</v>
      </c>
      <c r="F3039" s="2">
        <v>1</v>
      </c>
      <c r="G3039" s="2"/>
    </row>
    <row r="3040" spans="1:26" customHeight="1" ht="36" hidden="true" outlineLevel="2">
      <c r="A3040" s="2" t="s">
        <v>5710</v>
      </c>
      <c r="B3040" s="3" t="s">
        <v>5711</v>
      </c>
      <c r="C3040" s="2"/>
      <c r="D3040" s="2" t="s">
        <v>16</v>
      </c>
      <c r="E3040" s="4">
        <f>690.00*(1-Z1%)</f>
        <v>690</v>
      </c>
      <c r="F3040" s="2">
        <v>2</v>
      </c>
      <c r="G3040" s="2"/>
    </row>
    <row r="3041" spans="1:26" customHeight="1" ht="36" hidden="true" outlineLevel="2">
      <c r="A3041" s="2" t="s">
        <v>5712</v>
      </c>
      <c r="B3041" s="3" t="s">
        <v>5713</v>
      </c>
      <c r="C3041" s="2"/>
      <c r="D3041" s="2" t="s">
        <v>16</v>
      </c>
      <c r="E3041" s="4">
        <f>690.00*(1-Z1%)</f>
        <v>690</v>
      </c>
      <c r="F3041" s="2">
        <v>5</v>
      </c>
      <c r="G3041" s="2"/>
    </row>
    <row r="3042" spans="1:26" customHeight="1" ht="36" hidden="true" outlineLevel="2">
      <c r="A3042" s="2" t="s">
        <v>5714</v>
      </c>
      <c r="B3042" s="3" t="s">
        <v>5715</v>
      </c>
      <c r="C3042" s="2"/>
      <c r="D3042" s="2" t="s">
        <v>16</v>
      </c>
      <c r="E3042" s="4">
        <f>490.00*(1-Z1%)</f>
        <v>490</v>
      </c>
      <c r="F3042" s="2">
        <v>2</v>
      </c>
      <c r="G3042" s="2"/>
    </row>
    <row r="3043" spans="1:26" customHeight="1" ht="36" hidden="true" outlineLevel="2">
      <c r="A3043" s="2" t="s">
        <v>5716</v>
      </c>
      <c r="B3043" s="3" t="s">
        <v>5717</v>
      </c>
      <c r="C3043" s="2"/>
      <c r="D3043" s="2" t="s">
        <v>16</v>
      </c>
      <c r="E3043" s="4">
        <f>590.00*(1-Z1%)</f>
        <v>590</v>
      </c>
      <c r="F3043" s="2">
        <v>5</v>
      </c>
      <c r="G3043" s="2"/>
    </row>
    <row r="3044" spans="1:26" customHeight="1" ht="18" hidden="true" outlineLevel="2">
      <c r="A3044" s="2" t="s">
        <v>5718</v>
      </c>
      <c r="B3044" s="3" t="s">
        <v>5719</v>
      </c>
      <c r="C3044" s="2"/>
      <c r="D3044" s="2" t="s">
        <v>16</v>
      </c>
      <c r="E3044" s="4">
        <f>450.00*(1-Z1%)</f>
        <v>450</v>
      </c>
      <c r="F3044" s="2">
        <v>2</v>
      </c>
      <c r="G3044" s="2"/>
    </row>
    <row r="3045" spans="1:26" customHeight="1" ht="36" hidden="true" outlineLevel="2">
      <c r="A3045" s="2" t="s">
        <v>5720</v>
      </c>
      <c r="B3045" s="3" t="s">
        <v>5721</v>
      </c>
      <c r="C3045" s="2"/>
      <c r="D3045" s="2" t="s">
        <v>16</v>
      </c>
      <c r="E3045" s="4">
        <f>480.00*(1-Z1%)</f>
        <v>480</v>
      </c>
      <c r="F3045" s="2">
        <v>1</v>
      </c>
      <c r="G3045" s="2"/>
    </row>
    <row r="3046" spans="1:26" customHeight="1" ht="18" hidden="true" outlineLevel="2">
      <c r="A3046" s="2" t="s">
        <v>5722</v>
      </c>
      <c r="B3046" s="3" t="s">
        <v>5723</v>
      </c>
      <c r="C3046" s="2"/>
      <c r="D3046" s="2" t="s">
        <v>16</v>
      </c>
      <c r="E3046" s="4">
        <f>550.00*(1-Z1%)</f>
        <v>550</v>
      </c>
      <c r="F3046" s="2">
        <v>1</v>
      </c>
      <c r="G3046" s="2"/>
    </row>
    <row r="3047" spans="1:26" customHeight="1" ht="18" hidden="true" outlineLevel="2">
      <c r="A3047" s="2" t="s">
        <v>5724</v>
      </c>
      <c r="B3047" s="3" t="s">
        <v>5725</v>
      </c>
      <c r="C3047" s="2"/>
      <c r="D3047" s="2" t="s">
        <v>16</v>
      </c>
      <c r="E3047" s="4">
        <f>490.00*(1-Z1%)</f>
        <v>490</v>
      </c>
      <c r="F3047" s="2">
        <v>1</v>
      </c>
      <c r="G3047" s="2"/>
    </row>
    <row r="3048" spans="1:26" customHeight="1" ht="36" hidden="true" outlineLevel="2">
      <c r="A3048" s="2" t="s">
        <v>5726</v>
      </c>
      <c r="B3048" s="3" t="s">
        <v>5727</v>
      </c>
      <c r="C3048" s="2"/>
      <c r="D3048" s="2" t="s">
        <v>16</v>
      </c>
      <c r="E3048" s="4">
        <f>550.00*(1-Z1%)</f>
        <v>550</v>
      </c>
      <c r="F3048" s="2">
        <v>3</v>
      </c>
      <c r="G3048" s="2"/>
    </row>
    <row r="3049" spans="1:26" customHeight="1" ht="18" hidden="true" outlineLevel="2">
      <c r="A3049" s="2" t="s">
        <v>5728</v>
      </c>
      <c r="B3049" s="3" t="s">
        <v>5729</v>
      </c>
      <c r="C3049" s="2"/>
      <c r="D3049" s="2" t="s">
        <v>16</v>
      </c>
      <c r="E3049" s="4">
        <f>330.00*(1-Z1%)</f>
        <v>330</v>
      </c>
      <c r="F3049" s="2">
        <v>2</v>
      </c>
      <c r="G3049" s="2"/>
    </row>
    <row r="3050" spans="1:26" customHeight="1" ht="18" hidden="true" outlineLevel="2">
      <c r="A3050" s="2" t="s">
        <v>5730</v>
      </c>
      <c r="B3050" s="3" t="s">
        <v>5731</v>
      </c>
      <c r="C3050" s="2"/>
      <c r="D3050" s="2" t="s">
        <v>16</v>
      </c>
      <c r="E3050" s="4">
        <f>350.00*(1-Z1%)</f>
        <v>350</v>
      </c>
      <c r="F3050" s="2">
        <v>1</v>
      </c>
      <c r="G3050" s="2"/>
    </row>
    <row r="3051" spans="1:26" customHeight="1" ht="18" hidden="true" outlineLevel="2">
      <c r="A3051" s="2" t="s">
        <v>5732</v>
      </c>
      <c r="B3051" s="3" t="s">
        <v>5733</v>
      </c>
      <c r="C3051" s="2"/>
      <c r="D3051" s="2" t="s">
        <v>16</v>
      </c>
      <c r="E3051" s="4">
        <f>350.00*(1-Z1%)</f>
        <v>350</v>
      </c>
      <c r="F3051" s="2">
        <v>2</v>
      </c>
      <c r="G3051" s="2"/>
    </row>
    <row r="3052" spans="1:26" customHeight="1" ht="18" hidden="true" outlineLevel="2">
      <c r="A3052" s="2" t="s">
        <v>5734</v>
      </c>
      <c r="B3052" s="3" t="s">
        <v>5735</v>
      </c>
      <c r="C3052" s="2"/>
      <c r="D3052" s="2" t="s">
        <v>16</v>
      </c>
      <c r="E3052" s="4">
        <f>390.00*(1-Z1%)</f>
        <v>390</v>
      </c>
      <c r="F3052" s="2">
        <v>2</v>
      </c>
      <c r="G3052" s="2"/>
    </row>
    <row r="3053" spans="1:26" customHeight="1" ht="36" hidden="true" outlineLevel="2">
      <c r="A3053" s="2" t="s">
        <v>5736</v>
      </c>
      <c r="B3053" s="3" t="s">
        <v>5737</v>
      </c>
      <c r="C3053" s="2"/>
      <c r="D3053" s="2" t="s">
        <v>16</v>
      </c>
      <c r="E3053" s="4">
        <f>1790.00*(1-Z1%)</f>
        <v>1790</v>
      </c>
      <c r="F3053" s="2">
        <v>1</v>
      </c>
      <c r="G3053" s="2"/>
    </row>
    <row r="3054" spans="1:26" customHeight="1" ht="36" hidden="true" outlineLevel="2">
      <c r="A3054" s="2" t="s">
        <v>5738</v>
      </c>
      <c r="B3054" s="3" t="s">
        <v>5739</v>
      </c>
      <c r="C3054" s="2"/>
      <c r="D3054" s="2" t="s">
        <v>16</v>
      </c>
      <c r="E3054" s="4">
        <f>4950.00*(1-Z1%)</f>
        <v>4950</v>
      </c>
      <c r="F3054" s="2">
        <v>1</v>
      </c>
      <c r="G3054" s="2"/>
    </row>
    <row r="3055" spans="1:26" customHeight="1" ht="36" hidden="true" outlineLevel="2">
      <c r="A3055" s="2" t="s">
        <v>5740</v>
      </c>
      <c r="B3055" s="3" t="s">
        <v>5741</v>
      </c>
      <c r="C3055" s="2"/>
      <c r="D3055" s="2" t="s">
        <v>16</v>
      </c>
      <c r="E3055" s="4">
        <f>1190.00*(1-Z1%)</f>
        <v>1190</v>
      </c>
      <c r="F3055" s="2">
        <v>3</v>
      </c>
      <c r="G3055" s="2"/>
    </row>
    <row r="3056" spans="1:26" customHeight="1" ht="36" hidden="true" outlineLevel="2">
      <c r="A3056" s="2" t="s">
        <v>5742</v>
      </c>
      <c r="B3056" s="3" t="s">
        <v>5743</v>
      </c>
      <c r="C3056" s="2"/>
      <c r="D3056" s="2" t="s">
        <v>16</v>
      </c>
      <c r="E3056" s="4">
        <f>1950.00*(1-Z1%)</f>
        <v>1950</v>
      </c>
      <c r="F3056" s="2">
        <v>1</v>
      </c>
      <c r="G3056" s="2"/>
    </row>
    <row r="3057" spans="1:26" customHeight="1" ht="36" hidden="true" outlineLevel="2">
      <c r="A3057" s="2" t="s">
        <v>5744</v>
      </c>
      <c r="B3057" s="3" t="s">
        <v>5745</v>
      </c>
      <c r="C3057" s="2"/>
      <c r="D3057" s="2" t="s">
        <v>16</v>
      </c>
      <c r="E3057" s="4">
        <f>1900.00*(1-Z1%)</f>
        <v>1900</v>
      </c>
      <c r="F3057" s="2">
        <v>1</v>
      </c>
      <c r="G3057" s="2"/>
    </row>
    <row r="3058" spans="1:26" customHeight="1" ht="36" hidden="true" outlineLevel="2">
      <c r="A3058" s="2" t="s">
        <v>5746</v>
      </c>
      <c r="B3058" s="3" t="s">
        <v>5747</v>
      </c>
      <c r="C3058" s="2"/>
      <c r="D3058" s="2" t="s">
        <v>16</v>
      </c>
      <c r="E3058" s="4">
        <f>990.00*(1-Z1%)</f>
        <v>990</v>
      </c>
      <c r="F3058" s="2">
        <v>2</v>
      </c>
      <c r="G3058" s="2"/>
    </row>
    <row r="3059" spans="1:26" customHeight="1" ht="36" hidden="true" outlineLevel="2">
      <c r="A3059" s="2" t="s">
        <v>5748</v>
      </c>
      <c r="B3059" s="3" t="s">
        <v>5749</v>
      </c>
      <c r="C3059" s="2"/>
      <c r="D3059" s="2" t="s">
        <v>16</v>
      </c>
      <c r="E3059" s="4">
        <f>1190.00*(1-Z1%)</f>
        <v>1190</v>
      </c>
      <c r="F3059" s="2">
        <v>2</v>
      </c>
      <c r="G3059" s="2"/>
    </row>
    <row r="3060" spans="1:26" customHeight="1" ht="18" hidden="true" outlineLevel="2">
      <c r="A3060" s="2" t="s">
        <v>5750</v>
      </c>
      <c r="B3060" s="3" t="s">
        <v>5751</v>
      </c>
      <c r="C3060" s="2"/>
      <c r="D3060" s="2" t="s">
        <v>16</v>
      </c>
      <c r="E3060" s="4">
        <f>1290.00*(1-Z1%)</f>
        <v>1290</v>
      </c>
      <c r="F3060" s="2">
        <v>1</v>
      </c>
      <c r="G3060" s="2"/>
    </row>
    <row r="3061" spans="1:26" customHeight="1" ht="36" hidden="true" outlineLevel="2">
      <c r="A3061" s="2" t="s">
        <v>5752</v>
      </c>
      <c r="B3061" s="3" t="s">
        <v>5753</v>
      </c>
      <c r="C3061" s="2"/>
      <c r="D3061" s="2" t="s">
        <v>16</v>
      </c>
      <c r="E3061" s="4">
        <f>1290.00*(1-Z1%)</f>
        <v>1290</v>
      </c>
      <c r="F3061" s="2">
        <v>3</v>
      </c>
      <c r="G3061" s="2"/>
    </row>
    <row r="3062" spans="1:26" customHeight="1" ht="18" hidden="true" outlineLevel="2">
      <c r="A3062" s="2" t="s">
        <v>5754</v>
      </c>
      <c r="B3062" s="3" t="s">
        <v>5755</v>
      </c>
      <c r="C3062" s="2"/>
      <c r="D3062" s="2" t="s">
        <v>16</v>
      </c>
      <c r="E3062" s="4">
        <f>2100.00*(1-Z1%)</f>
        <v>2100</v>
      </c>
      <c r="F3062" s="2">
        <v>1</v>
      </c>
      <c r="G3062" s="2"/>
    </row>
    <row r="3063" spans="1:26" customHeight="1" ht="36" hidden="true" outlineLevel="2">
      <c r="A3063" s="2" t="s">
        <v>5756</v>
      </c>
      <c r="B3063" s="3" t="s">
        <v>5757</v>
      </c>
      <c r="C3063" s="2"/>
      <c r="D3063" s="2" t="s">
        <v>16</v>
      </c>
      <c r="E3063" s="4">
        <f>1050.00*(1-Z1%)</f>
        <v>1050</v>
      </c>
      <c r="F3063" s="2">
        <v>1</v>
      </c>
      <c r="G3063" s="2"/>
    </row>
    <row r="3064" spans="1:26" customHeight="1" ht="35" hidden="true" outlineLevel="2">
      <c r="A3064" s="5" t="s">
        <v>5758</v>
      </c>
      <c r="B3064" s="5"/>
      <c r="C3064" s="5"/>
      <c r="D3064" s="5"/>
      <c r="E3064" s="5"/>
      <c r="F3064" s="5"/>
      <c r="G3064" s="5"/>
    </row>
    <row r="3065" spans="1:26" customHeight="1" ht="18" hidden="true" outlineLevel="2">
      <c r="A3065" s="2" t="s">
        <v>5759</v>
      </c>
      <c r="B3065" s="3" t="s">
        <v>5760</v>
      </c>
      <c r="C3065" s="2"/>
      <c r="D3065" s="2" t="s">
        <v>16</v>
      </c>
      <c r="E3065" s="4">
        <f>300.00*(1-Z1%)</f>
        <v>300</v>
      </c>
      <c r="F3065" s="2">
        <v>1</v>
      </c>
      <c r="G3065" s="2"/>
    </row>
    <row r="3066" spans="1:26" customHeight="1" ht="18" hidden="true" outlineLevel="2">
      <c r="A3066" s="2" t="s">
        <v>5761</v>
      </c>
      <c r="B3066" s="3" t="s">
        <v>5762</v>
      </c>
      <c r="C3066" s="2"/>
      <c r="D3066" s="2" t="s">
        <v>16</v>
      </c>
      <c r="E3066" s="4">
        <f>600.00*(1-Z1%)</f>
        <v>600</v>
      </c>
      <c r="F3066" s="2">
        <v>2</v>
      </c>
      <c r="G3066" s="2"/>
    </row>
    <row r="3067" spans="1:26" customHeight="1" ht="36" hidden="true" outlineLevel="2">
      <c r="A3067" s="2" t="s">
        <v>5763</v>
      </c>
      <c r="B3067" s="3" t="s">
        <v>5764</v>
      </c>
      <c r="C3067" s="2"/>
      <c r="D3067" s="2" t="s">
        <v>16</v>
      </c>
      <c r="E3067" s="4">
        <f>310.00*(1-Z1%)</f>
        <v>310</v>
      </c>
      <c r="F3067" s="2">
        <v>1</v>
      </c>
      <c r="G3067" s="2"/>
    </row>
    <row r="3068" spans="1:26" customHeight="1" ht="18" hidden="true" outlineLevel="2">
      <c r="A3068" s="2" t="s">
        <v>5765</v>
      </c>
      <c r="B3068" s="3" t="s">
        <v>5766</v>
      </c>
      <c r="C3068" s="2"/>
      <c r="D3068" s="2" t="s">
        <v>16</v>
      </c>
      <c r="E3068" s="4">
        <f>350.00*(1-Z1%)</f>
        <v>350</v>
      </c>
      <c r="F3068" s="2">
        <v>1</v>
      </c>
      <c r="G3068" s="2"/>
    </row>
    <row r="3069" spans="1:26" customHeight="1" ht="35" hidden="true" outlineLevel="2">
      <c r="A3069" s="5" t="s">
        <v>5767</v>
      </c>
      <c r="B3069" s="5"/>
      <c r="C3069" s="5"/>
      <c r="D3069" s="5"/>
      <c r="E3069" s="5"/>
      <c r="F3069" s="5"/>
      <c r="G3069" s="5"/>
    </row>
    <row r="3070" spans="1:26" customHeight="1" ht="18" hidden="true" outlineLevel="2">
      <c r="A3070" s="2" t="s">
        <v>5768</v>
      </c>
      <c r="B3070" s="3" t="s">
        <v>5769</v>
      </c>
      <c r="C3070" s="2"/>
      <c r="D3070" s="2" t="s">
        <v>16</v>
      </c>
      <c r="E3070" s="4">
        <f>15.00*(1-Z1%)</f>
        <v>15</v>
      </c>
      <c r="F3070" s="2">
        <v>32</v>
      </c>
      <c r="G3070" s="2"/>
    </row>
    <row r="3071" spans="1:26" customHeight="1" ht="18" hidden="true" outlineLevel="2">
      <c r="A3071" s="2" t="s">
        <v>5770</v>
      </c>
      <c r="B3071" s="3" t="s">
        <v>5771</v>
      </c>
      <c r="C3071" s="2"/>
      <c r="D3071" s="2" t="s">
        <v>16</v>
      </c>
      <c r="E3071" s="4">
        <f>30.00*(1-Z1%)</f>
        <v>30</v>
      </c>
      <c r="F3071" s="2">
        <v>43</v>
      </c>
      <c r="G3071" s="2"/>
    </row>
    <row r="3072" spans="1:26" customHeight="1" ht="18" hidden="true" outlineLevel="2">
      <c r="A3072" s="2" t="s">
        <v>5772</v>
      </c>
      <c r="B3072" s="3" t="s">
        <v>5773</v>
      </c>
      <c r="C3072" s="2"/>
      <c r="D3072" s="2" t="s">
        <v>16</v>
      </c>
      <c r="E3072" s="4">
        <f>50.00*(1-Z1%)</f>
        <v>50</v>
      </c>
      <c r="F3072" s="2">
        <v>2</v>
      </c>
      <c r="G3072" s="2"/>
    </row>
    <row r="3073" spans="1:26" customHeight="1" ht="18" hidden="true" outlineLevel="2">
      <c r="A3073" s="2" t="s">
        <v>5774</v>
      </c>
      <c r="B3073" s="3" t="s">
        <v>5775</v>
      </c>
      <c r="C3073" s="2"/>
      <c r="D3073" s="2" t="s">
        <v>16</v>
      </c>
      <c r="E3073" s="4">
        <f>70.00*(1-Z1%)</f>
        <v>70</v>
      </c>
      <c r="F3073" s="2">
        <v>5</v>
      </c>
      <c r="G3073" s="2"/>
    </row>
    <row r="3074" spans="1:26" customHeight="1" ht="18" hidden="true" outlineLevel="2">
      <c r="A3074" s="2" t="s">
        <v>5776</v>
      </c>
      <c r="B3074" s="3" t="s">
        <v>5777</v>
      </c>
      <c r="C3074" s="2"/>
      <c r="D3074" s="2" t="s">
        <v>16</v>
      </c>
      <c r="E3074" s="4">
        <f>65.00*(1-Z1%)</f>
        <v>65</v>
      </c>
      <c r="F3074" s="2">
        <v>18</v>
      </c>
      <c r="G3074" s="2"/>
    </row>
    <row r="3075" spans="1:26" customHeight="1" ht="18" hidden="true" outlineLevel="2">
      <c r="A3075" s="2" t="s">
        <v>5778</v>
      </c>
      <c r="B3075" s="3" t="s">
        <v>5779</v>
      </c>
      <c r="C3075" s="2"/>
      <c r="D3075" s="2" t="s">
        <v>16</v>
      </c>
      <c r="E3075" s="4">
        <f>70.00*(1-Z1%)</f>
        <v>70</v>
      </c>
      <c r="F3075" s="2">
        <v>25</v>
      </c>
      <c r="G3075" s="2"/>
    </row>
    <row r="3076" spans="1:26" customHeight="1" ht="18" hidden="true" outlineLevel="2">
      <c r="A3076" s="2" t="s">
        <v>5780</v>
      </c>
      <c r="B3076" s="3" t="s">
        <v>5781</v>
      </c>
      <c r="C3076" s="2"/>
      <c r="D3076" s="2" t="s">
        <v>16</v>
      </c>
      <c r="E3076" s="4">
        <f>70.00*(1-Z1%)</f>
        <v>70</v>
      </c>
      <c r="F3076" s="2">
        <v>10</v>
      </c>
      <c r="G3076" s="2"/>
    </row>
    <row r="3077" spans="1:26" customHeight="1" ht="18" hidden="true" outlineLevel="2">
      <c r="A3077" s="2" t="s">
        <v>5782</v>
      </c>
      <c r="B3077" s="3" t="s">
        <v>5783</v>
      </c>
      <c r="C3077" s="2"/>
      <c r="D3077" s="2" t="s">
        <v>16</v>
      </c>
      <c r="E3077" s="4">
        <f>120.00*(1-Z1%)</f>
        <v>120</v>
      </c>
      <c r="F3077" s="2">
        <v>5</v>
      </c>
      <c r="G3077" s="2"/>
    </row>
    <row r="3078" spans="1:26" customHeight="1" ht="18" hidden="true" outlineLevel="2">
      <c r="A3078" s="2" t="s">
        <v>5784</v>
      </c>
      <c r="B3078" s="3" t="s">
        <v>5785</v>
      </c>
      <c r="C3078" s="2"/>
      <c r="D3078" s="2" t="s">
        <v>16</v>
      </c>
      <c r="E3078" s="4">
        <f>75.00*(1-Z1%)</f>
        <v>75</v>
      </c>
      <c r="F3078" s="2">
        <v>10</v>
      </c>
      <c r="G3078" s="2"/>
    </row>
    <row r="3079" spans="1:26" customHeight="1" ht="18" hidden="true" outlineLevel="2">
      <c r="A3079" s="2" t="s">
        <v>5786</v>
      </c>
      <c r="B3079" s="3" t="s">
        <v>5787</v>
      </c>
      <c r="C3079" s="2"/>
      <c r="D3079" s="2" t="s">
        <v>16</v>
      </c>
      <c r="E3079" s="4">
        <f>120.00*(1-Z1%)</f>
        <v>120</v>
      </c>
      <c r="F3079" s="2">
        <v>5</v>
      </c>
      <c r="G3079" s="2"/>
    </row>
    <row r="3080" spans="1:26" customHeight="1" ht="35">
      <c r="A3080" s="1" t="s">
        <v>5788</v>
      </c>
      <c r="B3080" s="1"/>
      <c r="C3080" s="1"/>
      <c r="D3080" s="1"/>
      <c r="E3080" s="1"/>
      <c r="F3080" s="1"/>
      <c r="G3080" s="1"/>
    </row>
    <row r="3081" spans="1:26" customHeight="1" ht="35" hidden="true" outlineLevel="2">
      <c r="A3081" s="5" t="s">
        <v>5789</v>
      </c>
      <c r="B3081" s="5"/>
      <c r="C3081" s="5"/>
      <c r="D3081" s="5"/>
      <c r="E3081" s="5"/>
      <c r="F3081" s="5"/>
      <c r="G3081" s="5"/>
    </row>
    <row r="3082" spans="1:26" customHeight="1" ht="35" hidden="true" outlineLevel="3">
      <c r="A3082" s="5" t="s">
        <v>5790</v>
      </c>
      <c r="B3082" s="5"/>
      <c r="C3082" s="5"/>
      <c r="D3082" s="5"/>
      <c r="E3082" s="5"/>
      <c r="F3082" s="5"/>
      <c r="G3082" s="5"/>
    </row>
    <row r="3083" spans="1:26" customHeight="1" ht="35" hidden="true" outlineLevel="4">
      <c r="A3083" s="5" t="s">
        <v>5791</v>
      </c>
      <c r="B3083" s="5"/>
      <c r="C3083" s="5"/>
      <c r="D3083" s="5"/>
      <c r="E3083" s="5"/>
      <c r="F3083" s="5"/>
      <c r="G3083" s="5"/>
    </row>
    <row r="3084" spans="1:26" customHeight="1" ht="18" hidden="true" outlineLevel="4">
      <c r="A3084" s="2" t="s">
        <v>5792</v>
      </c>
      <c r="B3084" s="3" t="s">
        <v>5793</v>
      </c>
      <c r="C3084" s="2"/>
      <c r="D3084" s="2" t="s">
        <v>16</v>
      </c>
      <c r="E3084" s="4">
        <f>100.00*(1-Z1%)</f>
        <v>100</v>
      </c>
      <c r="F3084" s="2">
        <v>9</v>
      </c>
      <c r="G3084" s="2"/>
    </row>
    <row r="3085" spans="1:26" customHeight="1" ht="18" hidden="true" outlineLevel="4">
      <c r="A3085" s="2" t="s">
        <v>5794</v>
      </c>
      <c r="B3085" s="3" t="s">
        <v>5795</v>
      </c>
      <c r="C3085" s="2"/>
      <c r="D3085" s="2" t="s">
        <v>16</v>
      </c>
      <c r="E3085" s="4">
        <f>95.00*(1-Z1%)</f>
        <v>95</v>
      </c>
      <c r="F3085" s="2">
        <v>4</v>
      </c>
      <c r="G3085" s="2"/>
    </row>
    <row r="3086" spans="1:26" customHeight="1" ht="18" hidden="true" outlineLevel="4">
      <c r="A3086" s="2" t="s">
        <v>5796</v>
      </c>
      <c r="B3086" s="3" t="s">
        <v>5797</v>
      </c>
      <c r="C3086" s="2"/>
      <c r="D3086" s="2" t="s">
        <v>16</v>
      </c>
      <c r="E3086" s="4">
        <f>120.00*(1-Z1%)</f>
        <v>120</v>
      </c>
      <c r="F3086" s="2">
        <v>4</v>
      </c>
      <c r="G3086" s="2"/>
    </row>
    <row r="3087" spans="1:26" customHeight="1" ht="35" hidden="true" outlineLevel="4">
      <c r="A3087" s="5" t="s">
        <v>5798</v>
      </c>
      <c r="B3087" s="5"/>
      <c r="C3087" s="5"/>
      <c r="D3087" s="5"/>
      <c r="E3087" s="5"/>
      <c r="F3087" s="5"/>
      <c r="G3087" s="5"/>
    </row>
    <row r="3088" spans="1:26" customHeight="1" ht="18" hidden="true" outlineLevel="4">
      <c r="A3088" s="2" t="s">
        <v>5799</v>
      </c>
      <c r="B3088" s="3" t="s">
        <v>5800</v>
      </c>
      <c r="C3088" s="2"/>
      <c r="D3088" s="2" t="s">
        <v>16</v>
      </c>
      <c r="E3088" s="4">
        <f>80.00*(1-Z1%)</f>
        <v>80</v>
      </c>
      <c r="F3088" s="2">
        <v>6</v>
      </c>
      <c r="G3088" s="2"/>
    </row>
    <row r="3089" spans="1:26" customHeight="1" ht="18" hidden="true" outlineLevel="4">
      <c r="A3089" s="2" t="s">
        <v>5801</v>
      </c>
      <c r="B3089" s="3" t="s">
        <v>5802</v>
      </c>
      <c r="C3089" s="2"/>
      <c r="D3089" s="2" t="s">
        <v>16</v>
      </c>
      <c r="E3089" s="4">
        <f>100.00*(1-Z1%)</f>
        <v>100</v>
      </c>
      <c r="F3089" s="2">
        <v>11</v>
      </c>
      <c r="G3089" s="2"/>
    </row>
    <row r="3090" spans="1:26" customHeight="1" ht="18" hidden="true" outlineLevel="4">
      <c r="A3090" s="2" t="s">
        <v>5803</v>
      </c>
      <c r="B3090" s="3" t="s">
        <v>5804</v>
      </c>
      <c r="C3090" s="2"/>
      <c r="D3090" s="2" t="s">
        <v>16</v>
      </c>
      <c r="E3090" s="4">
        <f>130.00*(1-Z1%)</f>
        <v>130</v>
      </c>
      <c r="F3090" s="2">
        <v>1</v>
      </c>
      <c r="G3090" s="2"/>
    </row>
    <row r="3091" spans="1:26" customHeight="1" ht="18" hidden="true" outlineLevel="4">
      <c r="A3091" s="2" t="s">
        <v>5805</v>
      </c>
      <c r="B3091" s="3" t="s">
        <v>5806</v>
      </c>
      <c r="C3091" s="2"/>
      <c r="D3091" s="2" t="s">
        <v>16</v>
      </c>
      <c r="E3091" s="4">
        <f>175.00*(1-Z1%)</f>
        <v>175</v>
      </c>
      <c r="F3091" s="2">
        <v>3</v>
      </c>
      <c r="G3091" s="2"/>
    </row>
    <row r="3092" spans="1:26" customHeight="1" ht="18" hidden="true" outlineLevel="4">
      <c r="A3092" s="2" t="s">
        <v>5807</v>
      </c>
      <c r="B3092" s="3" t="s">
        <v>5808</v>
      </c>
      <c r="C3092" s="2"/>
      <c r="D3092" s="2" t="s">
        <v>16</v>
      </c>
      <c r="E3092" s="4">
        <f>70.00*(1-Z1%)</f>
        <v>70</v>
      </c>
      <c r="F3092" s="2">
        <v>8</v>
      </c>
      <c r="G3092" s="2"/>
    </row>
    <row r="3093" spans="1:26" customHeight="1" ht="18" hidden="true" outlineLevel="4">
      <c r="A3093" s="2" t="s">
        <v>5809</v>
      </c>
      <c r="B3093" s="3" t="s">
        <v>5810</v>
      </c>
      <c r="C3093" s="2"/>
      <c r="D3093" s="2" t="s">
        <v>16</v>
      </c>
      <c r="E3093" s="4">
        <f>90.00*(1-Z1%)</f>
        <v>90</v>
      </c>
      <c r="F3093" s="2">
        <v>6</v>
      </c>
      <c r="G3093" s="2"/>
    </row>
    <row r="3094" spans="1:26" customHeight="1" ht="18" hidden="true" outlineLevel="4">
      <c r="A3094" s="2" t="s">
        <v>5811</v>
      </c>
      <c r="B3094" s="3" t="s">
        <v>5812</v>
      </c>
      <c r="C3094" s="2"/>
      <c r="D3094" s="2" t="s">
        <v>16</v>
      </c>
      <c r="E3094" s="4">
        <f>100.00*(1-Z1%)</f>
        <v>100</v>
      </c>
      <c r="F3094" s="2">
        <v>10</v>
      </c>
      <c r="G3094" s="2"/>
    </row>
    <row r="3095" spans="1:26" customHeight="1" ht="18" hidden="true" outlineLevel="4">
      <c r="A3095" s="2" t="s">
        <v>5813</v>
      </c>
      <c r="B3095" s="3" t="s">
        <v>5814</v>
      </c>
      <c r="C3095" s="2"/>
      <c r="D3095" s="2" t="s">
        <v>16</v>
      </c>
      <c r="E3095" s="4">
        <f>90.00*(1-Z1%)</f>
        <v>90</v>
      </c>
      <c r="F3095" s="2">
        <v>5</v>
      </c>
      <c r="G3095" s="2"/>
    </row>
    <row r="3096" spans="1:26" customHeight="1" ht="18" hidden="true" outlineLevel="4">
      <c r="A3096" s="2" t="s">
        <v>5815</v>
      </c>
      <c r="B3096" s="3" t="s">
        <v>5816</v>
      </c>
      <c r="C3096" s="2"/>
      <c r="D3096" s="2" t="s">
        <v>16</v>
      </c>
      <c r="E3096" s="4">
        <f>110.00*(1-Z1%)</f>
        <v>110</v>
      </c>
      <c r="F3096" s="2">
        <v>2</v>
      </c>
      <c r="G3096" s="2"/>
    </row>
    <row r="3097" spans="1:26" customHeight="1" ht="18" hidden="true" outlineLevel="4">
      <c r="A3097" s="2" t="s">
        <v>5817</v>
      </c>
      <c r="B3097" s="3" t="s">
        <v>5818</v>
      </c>
      <c r="C3097" s="2"/>
      <c r="D3097" s="2" t="s">
        <v>16</v>
      </c>
      <c r="E3097" s="4">
        <f>90.00*(1-Z1%)</f>
        <v>90</v>
      </c>
      <c r="F3097" s="2">
        <v>8</v>
      </c>
      <c r="G3097" s="2"/>
    </row>
    <row r="3098" spans="1:26" customHeight="1" ht="18" hidden="true" outlineLevel="4">
      <c r="A3098" s="2" t="s">
        <v>5819</v>
      </c>
      <c r="B3098" s="3" t="s">
        <v>5820</v>
      </c>
      <c r="C3098" s="2"/>
      <c r="D3098" s="2" t="s">
        <v>16</v>
      </c>
      <c r="E3098" s="4">
        <f>120.00*(1-Z1%)</f>
        <v>120</v>
      </c>
      <c r="F3098" s="2">
        <v>5</v>
      </c>
      <c r="G3098" s="2"/>
    </row>
    <row r="3099" spans="1:26" customHeight="1" ht="35" hidden="true" outlineLevel="4">
      <c r="A3099" s="5" t="s">
        <v>5821</v>
      </c>
      <c r="B3099" s="5"/>
      <c r="C3099" s="5"/>
      <c r="D3099" s="5"/>
      <c r="E3099" s="5"/>
      <c r="F3099" s="5"/>
      <c r="G3099" s="5"/>
    </row>
    <row r="3100" spans="1:26" customHeight="1" ht="18" hidden="true" outlineLevel="4">
      <c r="A3100" s="2" t="s">
        <v>5822</v>
      </c>
      <c r="B3100" s="3" t="s">
        <v>5823</v>
      </c>
      <c r="C3100" s="2"/>
      <c r="D3100" s="2" t="s">
        <v>16</v>
      </c>
      <c r="E3100" s="4">
        <f>80.00*(1-Z1%)</f>
        <v>80</v>
      </c>
      <c r="F3100" s="2">
        <v>5</v>
      </c>
      <c r="G3100" s="2"/>
    </row>
    <row r="3101" spans="1:26" customHeight="1" ht="18" hidden="true" outlineLevel="4">
      <c r="A3101" s="2" t="s">
        <v>5824</v>
      </c>
      <c r="B3101" s="3" t="s">
        <v>5825</v>
      </c>
      <c r="C3101" s="2"/>
      <c r="D3101" s="2" t="s">
        <v>16</v>
      </c>
      <c r="E3101" s="4">
        <f>100.00*(1-Z1%)</f>
        <v>100</v>
      </c>
      <c r="F3101" s="2">
        <v>8</v>
      </c>
      <c r="G3101" s="2"/>
    </row>
    <row r="3102" spans="1:26" customHeight="1" ht="35" hidden="true" outlineLevel="4">
      <c r="A3102" s="5" t="s">
        <v>5826</v>
      </c>
      <c r="B3102" s="5"/>
      <c r="C3102" s="5"/>
      <c r="D3102" s="5"/>
      <c r="E3102" s="5"/>
      <c r="F3102" s="5"/>
      <c r="G3102" s="5"/>
    </row>
    <row r="3103" spans="1:26" customHeight="1" ht="18" hidden="true" outlineLevel="4">
      <c r="A3103" s="2" t="s">
        <v>5827</v>
      </c>
      <c r="B3103" s="3" t="s">
        <v>5828</v>
      </c>
      <c r="C3103" s="2"/>
      <c r="D3103" s="2" t="s">
        <v>16</v>
      </c>
      <c r="E3103" s="4">
        <f>90.00*(1-Z1%)</f>
        <v>90</v>
      </c>
      <c r="F3103" s="2">
        <v>9</v>
      </c>
      <c r="G3103" s="2"/>
    </row>
    <row r="3104" spans="1:26" customHeight="1" ht="18" hidden="true" outlineLevel="4">
      <c r="A3104" s="2" t="s">
        <v>5829</v>
      </c>
      <c r="B3104" s="3" t="s">
        <v>5830</v>
      </c>
      <c r="C3104" s="2"/>
      <c r="D3104" s="2" t="s">
        <v>16</v>
      </c>
      <c r="E3104" s="4">
        <f>90.00*(1-Z1%)</f>
        <v>90</v>
      </c>
      <c r="F3104" s="2">
        <v>7</v>
      </c>
      <c r="G3104" s="2"/>
    </row>
    <row r="3105" spans="1:26" customHeight="1" ht="18" hidden="true" outlineLevel="4">
      <c r="A3105" s="2" t="s">
        <v>5831</v>
      </c>
      <c r="B3105" s="3" t="s">
        <v>5832</v>
      </c>
      <c r="C3105" s="2"/>
      <c r="D3105" s="2" t="s">
        <v>16</v>
      </c>
      <c r="E3105" s="4">
        <f>110.00*(1-Z1%)</f>
        <v>110</v>
      </c>
      <c r="F3105" s="2">
        <v>9</v>
      </c>
      <c r="G3105" s="2"/>
    </row>
    <row r="3106" spans="1:26" customHeight="1" ht="18" hidden="true" outlineLevel="4">
      <c r="A3106" s="2" t="s">
        <v>5833</v>
      </c>
      <c r="B3106" s="3" t="s">
        <v>5834</v>
      </c>
      <c r="C3106" s="2"/>
      <c r="D3106" s="2" t="s">
        <v>16</v>
      </c>
      <c r="E3106" s="4">
        <f>115.00*(1-Z1%)</f>
        <v>115</v>
      </c>
      <c r="F3106" s="2">
        <v>10</v>
      </c>
      <c r="G3106" s="2"/>
    </row>
    <row r="3107" spans="1:26" customHeight="1" ht="18" hidden="true" outlineLevel="4">
      <c r="A3107" s="2" t="s">
        <v>5835</v>
      </c>
      <c r="B3107" s="3" t="s">
        <v>5836</v>
      </c>
      <c r="C3107" s="2"/>
      <c r="D3107" s="2" t="s">
        <v>16</v>
      </c>
      <c r="E3107" s="4">
        <f>100.00*(1-Z1%)</f>
        <v>100</v>
      </c>
      <c r="F3107" s="2">
        <v>7</v>
      </c>
      <c r="G3107" s="2"/>
    </row>
    <row r="3108" spans="1:26" customHeight="1" ht="35" hidden="true" outlineLevel="4">
      <c r="A3108" s="5" t="s">
        <v>5837</v>
      </c>
      <c r="B3108" s="5"/>
      <c r="C3108" s="5"/>
      <c r="D3108" s="5"/>
      <c r="E3108" s="5"/>
      <c r="F3108" s="5"/>
      <c r="G3108" s="5"/>
    </row>
    <row r="3109" spans="1:26" customHeight="1" ht="36" hidden="true" outlineLevel="4">
      <c r="A3109" s="2" t="s">
        <v>5838</v>
      </c>
      <c r="B3109" s="3" t="s">
        <v>5839</v>
      </c>
      <c r="C3109" s="2"/>
      <c r="D3109" s="2" t="s">
        <v>16</v>
      </c>
      <c r="E3109" s="4">
        <f>120.00*(1-Z1%)</f>
        <v>120</v>
      </c>
      <c r="F3109" s="2">
        <v>10</v>
      </c>
      <c r="G3109" s="2"/>
    </row>
    <row r="3110" spans="1:26" customHeight="1" ht="18" hidden="true" outlineLevel="4">
      <c r="A3110" s="2" t="s">
        <v>5840</v>
      </c>
      <c r="B3110" s="3" t="s">
        <v>5841</v>
      </c>
      <c r="C3110" s="2"/>
      <c r="D3110" s="2" t="s">
        <v>16</v>
      </c>
      <c r="E3110" s="4">
        <f>180.00*(1-Z1%)</f>
        <v>180</v>
      </c>
      <c r="F3110" s="2">
        <v>5</v>
      </c>
      <c r="G3110" s="2"/>
    </row>
    <row r="3111" spans="1:26" customHeight="1" ht="35" hidden="true" outlineLevel="2">
      <c r="A3111" s="5" t="s">
        <v>5842</v>
      </c>
      <c r="B3111" s="5"/>
      <c r="C3111" s="5"/>
      <c r="D3111" s="5"/>
      <c r="E3111" s="5"/>
      <c r="F3111" s="5"/>
      <c r="G3111" s="5"/>
    </row>
    <row r="3112" spans="1:26" customHeight="1" ht="35" hidden="true" outlineLevel="3">
      <c r="A3112" s="5" t="s">
        <v>5843</v>
      </c>
      <c r="B3112" s="5"/>
      <c r="C3112" s="5"/>
      <c r="D3112" s="5"/>
      <c r="E3112" s="5"/>
      <c r="F3112" s="5"/>
      <c r="G3112" s="5"/>
    </row>
    <row r="3113" spans="1:26" customHeight="1" ht="36" hidden="true" outlineLevel="3">
      <c r="A3113" s="2" t="s">
        <v>5844</v>
      </c>
      <c r="B3113" s="3" t="s">
        <v>5845</v>
      </c>
      <c r="C3113" s="2"/>
      <c r="D3113" s="2" t="s">
        <v>16</v>
      </c>
      <c r="E3113" s="4">
        <f>120.00*(1-Z1%)</f>
        <v>120</v>
      </c>
      <c r="F3113" s="2">
        <v>1</v>
      </c>
      <c r="G3113" s="2"/>
    </row>
    <row r="3114" spans="1:26" customHeight="1" ht="36" hidden="true" outlineLevel="3">
      <c r="A3114" s="2" t="s">
        <v>5846</v>
      </c>
      <c r="B3114" s="3" t="s">
        <v>5847</v>
      </c>
      <c r="C3114" s="2"/>
      <c r="D3114" s="2" t="s">
        <v>16</v>
      </c>
      <c r="E3114" s="4">
        <f>300.00*(1-Z1%)</f>
        <v>300</v>
      </c>
      <c r="F3114" s="2">
        <v>2</v>
      </c>
      <c r="G3114" s="2"/>
    </row>
    <row r="3115" spans="1:26" customHeight="1" ht="35" hidden="true" outlineLevel="2">
      <c r="A3115" s="5" t="s">
        <v>5848</v>
      </c>
      <c r="B3115" s="5"/>
      <c r="C3115" s="5"/>
      <c r="D3115" s="5"/>
      <c r="E3115" s="5"/>
      <c r="F3115" s="5"/>
      <c r="G3115" s="5"/>
    </row>
    <row r="3116" spans="1:26" customHeight="1" ht="35" hidden="true" outlineLevel="3">
      <c r="A3116" s="5" t="s">
        <v>5849</v>
      </c>
      <c r="B3116" s="5"/>
      <c r="C3116" s="5"/>
      <c r="D3116" s="5"/>
      <c r="E3116" s="5"/>
      <c r="F3116" s="5"/>
      <c r="G3116" s="5"/>
    </row>
    <row r="3117" spans="1:26" customHeight="1" ht="36" hidden="true" outlineLevel="3">
      <c r="A3117" s="2" t="s">
        <v>5850</v>
      </c>
      <c r="B3117" s="3" t="s">
        <v>5851</v>
      </c>
      <c r="C3117" s="2"/>
      <c r="D3117" s="2" t="s">
        <v>16</v>
      </c>
      <c r="E3117" s="4">
        <f>850.00*(1-Z1%)</f>
        <v>850</v>
      </c>
      <c r="F3117" s="2">
        <v>1</v>
      </c>
      <c r="G3117" s="2"/>
    </row>
    <row r="3118" spans="1:26" customHeight="1" ht="36" hidden="true" outlineLevel="3">
      <c r="A3118" s="2" t="s">
        <v>5852</v>
      </c>
      <c r="B3118" s="3" t="s">
        <v>5853</v>
      </c>
      <c r="C3118" s="2"/>
      <c r="D3118" s="2" t="s">
        <v>16</v>
      </c>
      <c r="E3118" s="4">
        <f>1190.00*(1-Z1%)</f>
        <v>1190</v>
      </c>
      <c r="F3118" s="2">
        <v>1</v>
      </c>
      <c r="G3118" s="2"/>
    </row>
    <row r="3119" spans="1:26" customHeight="1" ht="36" hidden="true" outlineLevel="3">
      <c r="A3119" s="2" t="s">
        <v>5854</v>
      </c>
      <c r="B3119" s="3" t="s">
        <v>5855</v>
      </c>
      <c r="C3119" s="2"/>
      <c r="D3119" s="2" t="s">
        <v>16</v>
      </c>
      <c r="E3119" s="4">
        <f>490.00*(1-Z1%)</f>
        <v>490</v>
      </c>
      <c r="F3119" s="2">
        <v>1</v>
      </c>
      <c r="G3119" s="2"/>
    </row>
    <row r="3120" spans="1:26" customHeight="1" ht="35" hidden="true" outlineLevel="2">
      <c r="A3120" s="5" t="s">
        <v>5856</v>
      </c>
      <c r="B3120" s="5"/>
      <c r="C3120" s="5"/>
      <c r="D3120" s="5"/>
      <c r="E3120" s="5"/>
      <c r="F3120" s="5"/>
      <c r="G3120" s="5"/>
    </row>
    <row r="3121" spans="1:26" customHeight="1" ht="35" hidden="true" outlineLevel="3">
      <c r="A3121" s="5" t="s">
        <v>5857</v>
      </c>
      <c r="B3121" s="5"/>
      <c r="C3121" s="5"/>
      <c r="D3121" s="5"/>
      <c r="E3121" s="5"/>
      <c r="F3121" s="5"/>
      <c r="G3121" s="5"/>
    </row>
    <row r="3122" spans="1:26" customHeight="1" ht="18" hidden="true" outlineLevel="3">
      <c r="A3122" s="2" t="s">
        <v>5858</v>
      </c>
      <c r="B3122" s="3" t="s">
        <v>5859</v>
      </c>
      <c r="C3122" s="2"/>
      <c r="D3122" s="2" t="s">
        <v>16</v>
      </c>
      <c r="E3122" s="4">
        <f>890.00*(1-Z1%)</f>
        <v>890</v>
      </c>
      <c r="F3122" s="2">
        <v>1</v>
      </c>
      <c r="G3122" s="2"/>
    </row>
    <row r="3123" spans="1:26" customHeight="1" ht="18" hidden="true" outlineLevel="3">
      <c r="A3123" s="2" t="s">
        <v>5860</v>
      </c>
      <c r="B3123" s="3" t="s">
        <v>5861</v>
      </c>
      <c r="C3123" s="2"/>
      <c r="D3123" s="2" t="s">
        <v>16</v>
      </c>
      <c r="E3123" s="4">
        <f>690.00*(1-Z1%)</f>
        <v>690</v>
      </c>
      <c r="F3123" s="2">
        <v>1</v>
      </c>
      <c r="G3123" s="2"/>
    </row>
    <row r="3124" spans="1:26" customHeight="1" ht="18" hidden="true" outlineLevel="3">
      <c r="A3124" s="2" t="s">
        <v>5862</v>
      </c>
      <c r="B3124" s="3" t="s">
        <v>5863</v>
      </c>
      <c r="C3124" s="2"/>
      <c r="D3124" s="2" t="s">
        <v>16</v>
      </c>
      <c r="E3124" s="4">
        <f>1050.00*(1-Z1%)</f>
        <v>1050</v>
      </c>
      <c r="F3124" s="2">
        <v>1</v>
      </c>
      <c r="G3124" s="2"/>
    </row>
    <row r="3125" spans="1:26" customHeight="1" ht="35">
      <c r="A3125" s="1" t="s">
        <v>5864</v>
      </c>
      <c r="B3125" s="1"/>
      <c r="C3125" s="1"/>
      <c r="D3125" s="1"/>
      <c r="E3125" s="1"/>
      <c r="F3125" s="1"/>
      <c r="G3125" s="1"/>
    </row>
    <row r="3126" spans="1:26" customHeight="1" ht="35" hidden="true" outlineLevel="2">
      <c r="A3126" s="5" t="s">
        <v>5865</v>
      </c>
      <c r="B3126" s="5"/>
      <c r="C3126" s="5"/>
      <c r="D3126" s="5"/>
      <c r="E3126" s="5"/>
      <c r="F3126" s="5"/>
      <c r="G3126" s="5"/>
    </row>
    <row r="3127" spans="1:26" customHeight="1" ht="35" hidden="true" outlineLevel="3">
      <c r="A3127" s="5" t="s">
        <v>5866</v>
      </c>
      <c r="B3127" s="5"/>
      <c r="C3127" s="5"/>
      <c r="D3127" s="5"/>
      <c r="E3127" s="5"/>
      <c r="F3127" s="5"/>
      <c r="G3127" s="5"/>
    </row>
    <row r="3128" spans="1:26" customHeight="1" ht="18" hidden="true" outlineLevel="3">
      <c r="A3128" s="2" t="s">
        <v>5867</v>
      </c>
      <c r="B3128" s="3" t="s">
        <v>5868</v>
      </c>
      <c r="C3128" s="2"/>
      <c r="D3128" s="2" t="s">
        <v>16</v>
      </c>
      <c r="E3128" s="4">
        <f>30.00*(1-Z1%)</f>
        <v>30</v>
      </c>
      <c r="F3128" s="2">
        <v>1</v>
      </c>
      <c r="G3128" s="2"/>
    </row>
    <row r="3129" spans="1:26" customHeight="1" ht="18" hidden="true" outlineLevel="3">
      <c r="A3129" s="2" t="s">
        <v>5869</v>
      </c>
      <c r="B3129" s="3" t="s">
        <v>5870</v>
      </c>
      <c r="C3129" s="2"/>
      <c r="D3129" s="2" t="s">
        <v>16</v>
      </c>
      <c r="E3129" s="4">
        <f>15.00*(1-Z1%)</f>
        <v>15</v>
      </c>
      <c r="F3129" s="2">
        <v>12</v>
      </c>
      <c r="G3129" s="2"/>
    </row>
    <row r="3130" spans="1:26" customHeight="1" ht="18" hidden="true" outlineLevel="3">
      <c r="A3130" s="2" t="s">
        <v>5871</v>
      </c>
      <c r="B3130" s="3" t="s">
        <v>5872</v>
      </c>
      <c r="C3130" s="2"/>
      <c r="D3130" s="2" t="s">
        <v>16</v>
      </c>
      <c r="E3130" s="4">
        <f>15.00*(1-Z1%)</f>
        <v>15</v>
      </c>
      <c r="F3130" s="2">
        <v>10</v>
      </c>
      <c r="G3130" s="2"/>
    </row>
    <row r="3131" spans="1:26" customHeight="1" ht="18" hidden="true" outlineLevel="3">
      <c r="A3131" s="2" t="s">
        <v>5873</v>
      </c>
      <c r="B3131" s="3" t="s">
        <v>5874</v>
      </c>
      <c r="C3131" s="2"/>
      <c r="D3131" s="2" t="s">
        <v>16</v>
      </c>
      <c r="E3131" s="4">
        <f>100.00*(1-Z1%)</f>
        <v>100</v>
      </c>
      <c r="F3131" s="2">
        <v>9</v>
      </c>
      <c r="G3131" s="2"/>
    </row>
    <row r="3132" spans="1:26" customHeight="1" ht="36" hidden="true" outlineLevel="3">
      <c r="A3132" s="2" t="s">
        <v>5875</v>
      </c>
      <c r="B3132" s="3" t="s">
        <v>5876</v>
      </c>
      <c r="C3132" s="2"/>
      <c r="D3132" s="2" t="s">
        <v>16</v>
      </c>
      <c r="E3132" s="4">
        <f>150.00*(1-Z1%)</f>
        <v>150</v>
      </c>
      <c r="F3132" s="2">
        <v>3</v>
      </c>
      <c r="G3132" s="2"/>
    </row>
    <row r="3133" spans="1:26" customHeight="1" ht="35" hidden="true" outlineLevel="3">
      <c r="A3133" s="5" t="s">
        <v>5877</v>
      </c>
      <c r="B3133" s="5"/>
      <c r="C3133" s="5"/>
      <c r="D3133" s="5"/>
      <c r="E3133" s="5"/>
      <c r="F3133" s="5"/>
      <c r="G3133" s="5"/>
    </row>
    <row r="3134" spans="1:26" customHeight="1" ht="18" hidden="true" outlineLevel="3">
      <c r="A3134" s="2" t="s">
        <v>5878</v>
      </c>
      <c r="B3134" s="3" t="s">
        <v>5879</v>
      </c>
      <c r="C3134" s="2"/>
      <c r="D3134" s="2" t="s">
        <v>16</v>
      </c>
      <c r="E3134" s="4">
        <f>100.00*(1-Z1%)</f>
        <v>100</v>
      </c>
      <c r="F3134" s="2">
        <v>2</v>
      </c>
      <c r="G3134" s="2"/>
    </row>
    <row r="3135" spans="1:26" customHeight="1" ht="35" hidden="true" outlineLevel="3">
      <c r="A3135" s="5" t="s">
        <v>5880</v>
      </c>
      <c r="B3135" s="5"/>
      <c r="C3135" s="5"/>
      <c r="D3135" s="5"/>
      <c r="E3135" s="5"/>
      <c r="F3135" s="5"/>
      <c r="G3135" s="5"/>
    </row>
    <row r="3136" spans="1:26" customHeight="1" ht="36" hidden="true" outlineLevel="3">
      <c r="A3136" s="2" t="s">
        <v>5881</v>
      </c>
      <c r="B3136" s="3" t="s">
        <v>5882</v>
      </c>
      <c r="C3136" s="2"/>
      <c r="D3136" s="2" t="s">
        <v>16</v>
      </c>
      <c r="E3136" s="4">
        <f>100.00*(1-Z1%)</f>
        <v>100</v>
      </c>
      <c r="F3136" s="2">
        <v>1</v>
      </c>
      <c r="G3136" s="2"/>
    </row>
    <row r="3137" spans="1:26" customHeight="1" ht="36" hidden="true" outlineLevel="3">
      <c r="A3137" s="2" t="s">
        <v>5883</v>
      </c>
      <c r="B3137" s="3" t="s">
        <v>5884</v>
      </c>
      <c r="C3137" s="2"/>
      <c r="D3137" s="2" t="s">
        <v>16</v>
      </c>
      <c r="E3137" s="4">
        <f>100.00*(1-Z1%)</f>
        <v>100</v>
      </c>
      <c r="F3137" s="2">
        <v>2</v>
      </c>
      <c r="G3137" s="2"/>
    </row>
    <row r="3138" spans="1:26" customHeight="1" ht="36" hidden="true" outlineLevel="3">
      <c r="A3138" s="2" t="s">
        <v>5885</v>
      </c>
      <c r="B3138" s="3" t="s">
        <v>5886</v>
      </c>
      <c r="C3138" s="2"/>
      <c r="D3138" s="2" t="s">
        <v>16</v>
      </c>
      <c r="E3138" s="4">
        <f>150.00*(1-Z1%)</f>
        <v>150</v>
      </c>
      <c r="F3138" s="2">
        <v>1</v>
      </c>
      <c r="G3138" s="2"/>
    </row>
    <row r="3139" spans="1:26" customHeight="1" ht="35" hidden="true" outlineLevel="2">
      <c r="A3139" s="5" t="s">
        <v>5887</v>
      </c>
      <c r="B3139" s="5"/>
      <c r="C3139" s="5"/>
      <c r="D3139" s="5"/>
      <c r="E3139" s="5"/>
      <c r="F3139" s="5"/>
      <c r="G3139" s="5"/>
    </row>
    <row r="3140" spans="1:26" customHeight="1" ht="35" hidden="true" outlineLevel="3">
      <c r="A3140" s="5" t="s">
        <v>5888</v>
      </c>
      <c r="B3140" s="5"/>
      <c r="C3140" s="5"/>
      <c r="D3140" s="5"/>
      <c r="E3140" s="5"/>
      <c r="F3140" s="5"/>
      <c r="G3140" s="5"/>
    </row>
    <row r="3141" spans="1:26" customHeight="1" ht="18" hidden="true" outlineLevel="3">
      <c r="A3141" s="2" t="s">
        <v>5889</v>
      </c>
      <c r="B3141" s="3" t="s">
        <v>5890</v>
      </c>
      <c r="C3141" s="2"/>
      <c r="D3141" s="2" t="s">
        <v>16</v>
      </c>
      <c r="E3141" s="4">
        <f>170.00*(1-Z1%)</f>
        <v>170</v>
      </c>
      <c r="F3141" s="2">
        <v>1</v>
      </c>
      <c r="G3141" s="2"/>
    </row>
    <row r="3142" spans="1:26" customHeight="1" ht="35" hidden="true" outlineLevel="3">
      <c r="A3142" s="5" t="s">
        <v>5891</v>
      </c>
      <c r="B3142" s="5"/>
      <c r="C3142" s="5"/>
      <c r="D3142" s="5"/>
      <c r="E3142" s="5"/>
      <c r="F3142" s="5"/>
      <c r="G3142" s="5"/>
    </row>
    <row r="3143" spans="1:26" customHeight="1" ht="18" hidden="true" outlineLevel="3">
      <c r="A3143" s="2" t="s">
        <v>5892</v>
      </c>
      <c r="B3143" s="3" t="s">
        <v>5893</v>
      </c>
      <c r="C3143" s="2"/>
      <c r="D3143" s="2" t="s">
        <v>16</v>
      </c>
      <c r="E3143" s="4">
        <f>290.00*(1-Z1%)</f>
        <v>290</v>
      </c>
      <c r="F3143" s="2">
        <v>1</v>
      </c>
      <c r="G3143" s="2"/>
    </row>
    <row r="3144" spans="1:26" customHeight="1" ht="18" hidden="true" outlineLevel="3">
      <c r="A3144" s="2" t="s">
        <v>5894</v>
      </c>
      <c r="B3144" s="3" t="s">
        <v>5895</v>
      </c>
      <c r="C3144" s="2"/>
      <c r="D3144" s="2" t="s">
        <v>16</v>
      </c>
      <c r="E3144" s="4">
        <f>50.00*(1-Z1%)</f>
        <v>50</v>
      </c>
      <c r="F3144" s="2">
        <v>1</v>
      </c>
      <c r="G3144" s="2"/>
    </row>
    <row r="3145" spans="1:26" customHeight="1" ht="18" hidden="true" outlineLevel="3">
      <c r="A3145" s="2" t="s">
        <v>5896</v>
      </c>
      <c r="B3145" s="3" t="s">
        <v>5897</v>
      </c>
      <c r="C3145" s="2"/>
      <c r="D3145" s="2" t="s">
        <v>16</v>
      </c>
      <c r="E3145" s="4">
        <f>60.00*(1-Z1%)</f>
        <v>60</v>
      </c>
      <c r="F3145" s="2">
        <v>1</v>
      </c>
      <c r="G3145" s="2"/>
    </row>
    <row r="3146" spans="1:26" customHeight="1" ht="18" hidden="true" outlineLevel="3">
      <c r="A3146" s="2" t="s">
        <v>5898</v>
      </c>
      <c r="B3146" s="3" t="s">
        <v>5899</v>
      </c>
      <c r="C3146" s="2"/>
      <c r="D3146" s="2" t="s">
        <v>16</v>
      </c>
      <c r="E3146" s="4">
        <f>90.00*(1-Z1%)</f>
        <v>90</v>
      </c>
      <c r="F3146" s="2">
        <v>1</v>
      </c>
      <c r="G3146" s="2"/>
    </row>
    <row r="3147" spans="1:26" customHeight="1" ht="35" hidden="true" outlineLevel="2">
      <c r="A3147" s="5" t="s">
        <v>5900</v>
      </c>
      <c r="B3147" s="5"/>
      <c r="C3147" s="5"/>
      <c r="D3147" s="5"/>
      <c r="E3147" s="5"/>
      <c r="F3147" s="5"/>
      <c r="G3147" s="5"/>
    </row>
    <row r="3148" spans="1:26" customHeight="1" ht="35" hidden="true" outlineLevel="3">
      <c r="A3148" s="5" t="s">
        <v>5901</v>
      </c>
      <c r="B3148" s="5"/>
      <c r="C3148" s="5"/>
      <c r="D3148" s="5"/>
      <c r="E3148" s="5"/>
      <c r="F3148" s="5"/>
      <c r="G3148" s="5"/>
    </row>
    <row r="3149" spans="1:26" customHeight="1" ht="36" hidden="true" outlineLevel="3">
      <c r="A3149" s="2" t="s">
        <v>5902</v>
      </c>
      <c r="B3149" s="3" t="s">
        <v>5903</v>
      </c>
      <c r="C3149" s="2"/>
      <c r="D3149" s="2" t="s">
        <v>16</v>
      </c>
      <c r="E3149" s="4">
        <f>400.00*(1-Z1%)</f>
        <v>400</v>
      </c>
      <c r="F3149" s="2">
        <v>1</v>
      </c>
      <c r="G3149" s="2"/>
    </row>
    <row r="3150" spans="1:26" customHeight="1" ht="35" hidden="true" outlineLevel="3">
      <c r="A3150" s="5" t="s">
        <v>5904</v>
      </c>
      <c r="B3150" s="5"/>
      <c r="C3150" s="5"/>
      <c r="D3150" s="5"/>
      <c r="E3150" s="5"/>
      <c r="F3150" s="5"/>
      <c r="G3150" s="5"/>
    </row>
    <row r="3151" spans="1:26" customHeight="1" ht="36" hidden="true" outlineLevel="3">
      <c r="A3151" s="2" t="s">
        <v>5905</v>
      </c>
      <c r="B3151" s="3" t="s">
        <v>5906</v>
      </c>
      <c r="C3151" s="2"/>
      <c r="D3151" s="2" t="s">
        <v>16</v>
      </c>
      <c r="E3151" s="4">
        <f>60.00*(1-Z1%)</f>
        <v>60</v>
      </c>
      <c r="F3151" s="2">
        <v>1</v>
      </c>
      <c r="G3151" s="2"/>
    </row>
    <row r="3152" spans="1:26" customHeight="1" ht="36" hidden="true" outlineLevel="3">
      <c r="A3152" s="2" t="s">
        <v>5907</v>
      </c>
      <c r="B3152" s="3" t="s">
        <v>5908</v>
      </c>
      <c r="C3152" s="2"/>
      <c r="D3152" s="2" t="s">
        <v>16</v>
      </c>
      <c r="E3152" s="4">
        <f>120.00*(1-Z1%)</f>
        <v>120</v>
      </c>
      <c r="F3152" s="2">
        <v>1</v>
      </c>
      <c r="G3152" s="2"/>
    </row>
    <row r="3153" spans="1:26" customHeight="1" ht="35" hidden="true" outlineLevel="3">
      <c r="A3153" s="5" t="s">
        <v>5909</v>
      </c>
      <c r="B3153" s="5"/>
      <c r="C3153" s="5"/>
      <c r="D3153" s="5"/>
      <c r="E3153" s="5"/>
      <c r="F3153" s="5"/>
      <c r="G3153" s="5"/>
    </row>
    <row r="3154" spans="1:26" customHeight="1" ht="36" hidden="true" outlineLevel="3">
      <c r="A3154" s="2" t="s">
        <v>5910</v>
      </c>
      <c r="B3154" s="3" t="s">
        <v>5911</v>
      </c>
      <c r="C3154" s="2"/>
      <c r="D3154" s="2" t="s">
        <v>16</v>
      </c>
      <c r="E3154" s="4">
        <f>290.00*(1-Z1%)</f>
        <v>290</v>
      </c>
      <c r="F3154" s="2">
        <v>1</v>
      </c>
      <c r="G3154" s="2"/>
    </row>
    <row r="3155" spans="1:26" customHeight="1" ht="35">
      <c r="A3155" s="1" t="s">
        <v>5912</v>
      </c>
      <c r="B3155" s="1"/>
      <c r="C3155" s="1"/>
      <c r="D3155" s="1"/>
      <c r="E3155" s="1"/>
      <c r="F3155" s="1"/>
      <c r="G3155" s="1"/>
    </row>
    <row r="3156" spans="1:26" customHeight="1" ht="35" hidden="true" outlineLevel="2">
      <c r="A3156" s="5" t="s">
        <v>5913</v>
      </c>
      <c r="B3156" s="5"/>
      <c r="C3156" s="5"/>
      <c r="D3156" s="5"/>
      <c r="E3156" s="5"/>
      <c r="F3156" s="5"/>
      <c r="G3156" s="5"/>
    </row>
    <row r="3157" spans="1:26" customHeight="1" ht="36" hidden="true" outlineLevel="2">
      <c r="A3157" s="2" t="s">
        <v>5914</v>
      </c>
      <c r="B3157" s="3" t="s">
        <v>5915</v>
      </c>
      <c r="C3157" s="2"/>
      <c r="D3157" s="2" t="s">
        <v>16</v>
      </c>
      <c r="E3157" s="4">
        <f>200.00*(1-Z1%)</f>
        <v>200</v>
      </c>
      <c r="F3157" s="2">
        <v>1</v>
      </c>
      <c r="G3157" s="2"/>
    </row>
    <row r="3158" spans="1:26" customHeight="1" ht="18" hidden="true" outlineLevel="2">
      <c r="A3158" s="2" t="s">
        <v>5916</v>
      </c>
      <c r="B3158" s="3" t="s">
        <v>5917</v>
      </c>
      <c r="C3158" s="2"/>
      <c r="D3158" s="2" t="s">
        <v>16</v>
      </c>
      <c r="E3158" s="4">
        <f>300.00*(1-Z1%)</f>
        <v>300</v>
      </c>
      <c r="F3158" s="2">
        <v>1</v>
      </c>
      <c r="G3158" s="2"/>
    </row>
    <row r="3159" spans="1:26" customHeight="1" ht="18" hidden="true" outlineLevel="2">
      <c r="A3159" s="2" t="s">
        <v>5918</v>
      </c>
      <c r="B3159" s="3" t="s">
        <v>5919</v>
      </c>
      <c r="C3159" s="2"/>
      <c r="D3159" s="2" t="s">
        <v>16</v>
      </c>
      <c r="E3159" s="4">
        <f>30.00*(1-Z1%)</f>
        <v>30</v>
      </c>
      <c r="F3159" s="2">
        <v>3</v>
      </c>
      <c r="G3159" s="2"/>
    </row>
    <row r="3160" spans="1:26" customHeight="1" ht="18" hidden="true" outlineLevel="2">
      <c r="A3160" s="2" t="s">
        <v>5920</v>
      </c>
      <c r="B3160" s="3" t="s">
        <v>5921</v>
      </c>
      <c r="C3160" s="2"/>
      <c r="D3160" s="2" t="s">
        <v>16</v>
      </c>
      <c r="E3160" s="4">
        <f>50.00*(1-Z1%)</f>
        <v>50</v>
      </c>
      <c r="F3160" s="2">
        <v>1</v>
      </c>
      <c r="G3160" s="2"/>
    </row>
    <row r="3161" spans="1:26" customHeight="1" ht="18" hidden="true" outlineLevel="2">
      <c r="A3161" s="2" t="s">
        <v>5922</v>
      </c>
      <c r="B3161" s="3" t="s">
        <v>5923</v>
      </c>
      <c r="C3161" s="2"/>
      <c r="D3161" s="2" t="s">
        <v>16</v>
      </c>
      <c r="E3161" s="4">
        <f>30.00*(1-Z1%)</f>
        <v>30</v>
      </c>
      <c r="F3161" s="2">
        <v>4</v>
      </c>
      <c r="G3161" s="2"/>
    </row>
    <row r="3162" spans="1:26" customHeight="1" ht="35" hidden="true" outlineLevel="2">
      <c r="A3162" s="5" t="s">
        <v>5924</v>
      </c>
      <c r="B3162" s="5"/>
      <c r="C3162" s="5"/>
      <c r="D3162" s="5"/>
      <c r="E3162" s="5"/>
      <c r="F3162" s="5"/>
      <c r="G3162" s="5"/>
    </row>
    <row r="3163" spans="1:26" customHeight="1" ht="36" hidden="true" outlineLevel="2">
      <c r="A3163" s="2" t="s">
        <v>5925</v>
      </c>
      <c r="B3163" s="3" t="s">
        <v>5926</v>
      </c>
      <c r="C3163" s="2"/>
      <c r="D3163" s="2" t="s">
        <v>16</v>
      </c>
      <c r="E3163" s="4">
        <f>690.00*(1-Z1%)</f>
        <v>690</v>
      </c>
      <c r="F3163" s="2">
        <v>1</v>
      </c>
      <c r="G3163" s="2"/>
    </row>
    <row r="3164" spans="1:26" customHeight="1" ht="36" hidden="true" outlineLevel="2">
      <c r="A3164" s="2" t="s">
        <v>5927</v>
      </c>
      <c r="B3164" s="3" t="s">
        <v>5928</v>
      </c>
      <c r="C3164" s="2"/>
      <c r="D3164" s="2" t="s">
        <v>16</v>
      </c>
      <c r="E3164" s="4">
        <f>650.00*(1-Z1%)</f>
        <v>650</v>
      </c>
      <c r="F3164" s="2">
        <v>1</v>
      </c>
      <c r="G3164" s="2"/>
    </row>
    <row r="3165" spans="1:26" customHeight="1" ht="36" hidden="true" outlineLevel="2">
      <c r="A3165" s="2" t="s">
        <v>5929</v>
      </c>
      <c r="B3165" s="3" t="s">
        <v>5930</v>
      </c>
      <c r="C3165" s="2"/>
      <c r="D3165" s="2" t="s">
        <v>16</v>
      </c>
      <c r="E3165" s="4">
        <f>550.00*(1-Z1%)</f>
        <v>550</v>
      </c>
      <c r="F3165" s="2">
        <v>1</v>
      </c>
      <c r="G3165" s="2"/>
    </row>
    <row r="3166" spans="1:26" customHeight="1" ht="36" hidden="true" outlineLevel="2">
      <c r="A3166" s="2" t="s">
        <v>5931</v>
      </c>
      <c r="B3166" s="3" t="s">
        <v>5932</v>
      </c>
      <c r="C3166" s="2"/>
      <c r="D3166" s="2" t="s">
        <v>16</v>
      </c>
      <c r="E3166" s="4">
        <f>550.00*(1-Z1%)</f>
        <v>550</v>
      </c>
      <c r="F3166" s="2">
        <v>1</v>
      </c>
      <c r="G3166" s="2"/>
    </row>
    <row r="3167" spans="1:26" customHeight="1" ht="18" hidden="true" outlineLevel="2">
      <c r="A3167" s="2" t="s">
        <v>5933</v>
      </c>
      <c r="B3167" s="3" t="s">
        <v>5934</v>
      </c>
      <c r="C3167" s="2"/>
      <c r="D3167" s="2" t="s">
        <v>16</v>
      </c>
      <c r="E3167" s="4">
        <f>990.00*(1-Z1%)</f>
        <v>990</v>
      </c>
      <c r="F3167" s="2">
        <v>1</v>
      </c>
      <c r="G3167" s="2"/>
    </row>
    <row r="3168" spans="1:26" customHeight="1" ht="18" hidden="true" outlineLevel="2">
      <c r="A3168" s="2" t="s">
        <v>5935</v>
      </c>
      <c r="B3168" s="3" t="s">
        <v>5936</v>
      </c>
      <c r="C3168" s="2"/>
      <c r="D3168" s="2" t="s">
        <v>16</v>
      </c>
      <c r="E3168" s="4">
        <f>1100.00*(1-Z1%)</f>
        <v>1100</v>
      </c>
      <c r="F3168" s="2">
        <v>1</v>
      </c>
      <c r="G3168" s="2"/>
    </row>
    <row r="3169" spans="1:26" customHeight="1" ht="18" hidden="true" outlineLevel="2">
      <c r="A3169" s="2" t="s">
        <v>5937</v>
      </c>
      <c r="B3169" s="3" t="s">
        <v>5938</v>
      </c>
      <c r="C3169" s="2"/>
      <c r="D3169" s="2" t="s">
        <v>16</v>
      </c>
      <c r="E3169" s="4">
        <f>1250.00*(1-Z1%)</f>
        <v>1250</v>
      </c>
      <c r="F3169" s="2">
        <v>1</v>
      </c>
      <c r="G3169" s="2"/>
    </row>
    <row r="3170" spans="1:26" customHeight="1" ht="36" hidden="true" outlineLevel="2">
      <c r="A3170" s="2" t="s">
        <v>5939</v>
      </c>
      <c r="B3170" s="3" t="s">
        <v>5940</v>
      </c>
      <c r="C3170" s="2"/>
      <c r="D3170" s="2" t="s">
        <v>16</v>
      </c>
      <c r="E3170" s="4">
        <f>590.00*(1-Z1%)</f>
        <v>590</v>
      </c>
      <c r="F3170" s="2">
        <v>1</v>
      </c>
      <c r="G3170" s="2"/>
    </row>
    <row r="3171" spans="1:26" customHeight="1" ht="36" hidden="true" outlineLevel="2">
      <c r="A3171" s="2" t="s">
        <v>5941</v>
      </c>
      <c r="B3171" s="3" t="s">
        <v>5942</v>
      </c>
      <c r="C3171" s="2"/>
      <c r="D3171" s="2" t="s">
        <v>16</v>
      </c>
      <c r="E3171" s="4">
        <f>1200.00*(1-Z1%)</f>
        <v>1200</v>
      </c>
      <c r="F3171" s="2">
        <v>1</v>
      </c>
      <c r="G3171" s="2"/>
    </row>
    <row r="3172" spans="1:26" customHeight="1" ht="36" hidden="true" outlineLevel="2">
      <c r="A3172" s="2" t="s">
        <v>5943</v>
      </c>
      <c r="B3172" s="3" t="s">
        <v>5944</v>
      </c>
      <c r="C3172" s="2"/>
      <c r="D3172" s="2" t="s">
        <v>16</v>
      </c>
      <c r="E3172" s="4">
        <f>1100.00*(1-Z1%)</f>
        <v>1100</v>
      </c>
      <c r="F3172" s="2">
        <v>1</v>
      </c>
      <c r="G3172" s="2"/>
    </row>
    <row r="3173" spans="1:26" customHeight="1" ht="36" hidden="true" outlineLevel="2">
      <c r="A3173" s="2" t="s">
        <v>5945</v>
      </c>
      <c r="B3173" s="3" t="s">
        <v>5946</v>
      </c>
      <c r="C3173" s="2"/>
      <c r="D3173" s="2" t="s">
        <v>16</v>
      </c>
      <c r="E3173" s="4">
        <f>850.00*(1-Z1%)</f>
        <v>850</v>
      </c>
      <c r="F3173" s="2">
        <v>1</v>
      </c>
      <c r="G3173" s="2"/>
    </row>
    <row r="3174" spans="1:26" customHeight="1" ht="35" hidden="true" outlineLevel="2">
      <c r="A3174" s="5" t="s">
        <v>5947</v>
      </c>
      <c r="B3174" s="5"/>
      <c r="C3174" s="5"/>
      <c r="D3174" s="5"/>
      <c r="E3174" s="5"/>
      <c r="F3174" s="5"/>
      <c r="G3174" s="5"/>
    </row>
    <row r="3175" spans="1:26" customHeight="1" ht="18" hidden="true" outlineLevel="2">
      <c r="A3175" s="2" t="s">
        <v>5948</v>
      </c>
      <c r="B3175" s="3" t="s">
        <v>5949</v>
      </c>
      <c r="C3175" s="2"/>
      <c r="D3175" s="2" t="s">
        <v>16</v>
      </c>
      <c r="E3175" s="4">
        <f>130.00*(1-Z1%)</f>
        <v>130</v>
      </c>
      <c r="F3175" s="2">
        <v>1</v>
      </c>
      <c r="G3175" s="2"/>
    </row>
    <row r="3176" spans="1:26" customHeight="1" ht="18" hidden="true" outlineLevel="2">
      <c r="A3176" s="2" t="s">
        <v>5950</v>
      </c>
      <c r="B3176" s="3" t="s">
        <v>5951</v>
      </c>
      <c r="C3176" s="2"/>
      <c r="D3176" s="2" t="s">
        <v>16</v>
      </c>
      <c r="E3176" s="4">
        <f>160.00*(1-Z1%)</f>
        <v>160</v>
      </c>
      <c r="F3176" s="2">
        <v>1</v>
      </c>
      <c r="G3176" s="2"/>
    </row>
    <row r="3177" spans="1:26" customHeight="1" ht="18" hidden="true" outlineLevel="2">
      <c r="A3177" s="2" t="s">
        <v>5952</v>
      </c>
      <c r="B3177" s="3" t="s">
        <v>5953</v>
      </c>
      <c r="C3177" s="2"/>
      <c r="D3177" s="2" t="s">
        <v>16</v>
      </c>
      <c r="E3177" s="4">
        <f>150.00*(1-Z1%)</f>
        <v>150</v>
      </c>
      <c r="F3177" s="2">
        <v>1</v>
      </c>
      <c r="G3177" s="2"/>
    </row>
    <row r="3178" spans="1:26" customHeight="1" ht="18" hidden="true" outlineLevel="2">
      <c r="A3178" s="2" t="s">
        <v>5954</v>
      </c>
      <c r="B3178" s="3" t="s">
        <v>5955</v>
      </c>
      <c r="C3178" s="2"/>
      <c r="D3178" s="2" t="s">
        <v>16</v>
      </c>
      <c r="E3178" s="4">
        <f>70.00*(1-Z1%)</f>
        <v>70</v>
      </c>
      <c r="F3178" s="2">
        <v>2</v>
      </c>
      <c r="G3178" s="2"/>
    </row>
    <row r="3179" spans="1:26" customHeight="1" ht="18" hidden="true" outlineLevel="2">
      <c r="A3179" s="2" t="s">
        <v>5956</v>
      </c>
      <c r="B3179" s="3" t="s">
        <v>5957</v>
      </c>
      <c r="C3179" s="2"/>
      <c r="D3179" s="2" t="s">
        <v>16</v>
      </c>
      <c r="E3179" s="4">
        <f>70.00*(1-Z1%)</f>
        <v>70</v>
      </c>
      <c r="F3179" s="2">
        <v>1</v>
      </c>
      <c r="G3179" s="2"/>
    </row>
    <row r="3180" spans="1:26" customHeight="1" ht="18" hidden="true" outlineLevel="2">
      <c r="A3180" s="2" t="s">
        <v>5958</v>
      </c>
      <c r="B3180" s="3" t="s">
        <v>5959</v>
      </c>
      <c r="C3180" s="2"/>
      <c r="D3180" s="2" t="s">
        <v>16</v>
      </c>
      <c r="E3180" s="4">
        <f>70.00*(1-Z1%)</f>
        <v>70</v>
      </c>
      <c r="F3180" s="2">
        <v>2</v>
      </c>
      <c r="G3180" s="2"/>
    </row>
    <row r="3181" spans="1:26" customHeight="1" ht="18" hidden="true" outlineLevel="2">
      <c r="A3181" s="2" t="s">
        <v>5960</v>
      </c>
      <c r="B3181" s="3" t="s">
        <v>5961</v>
      </c>
      <c r="C3181" s="2"/>
      <c r="D3181" s="2" t="s">
        <v>16</v>
      </c>
      <c r="E3181" s="4">
        <f>70.00*(1-Z1%)</f>
        <v>70</v>
      </c>
      <c r="F3181" s="2">
        <v>2</v>
      </c>
      <c r="G3181" s="2"/>
    </row>
    <row r="3182" spans="1:26" customHeight="1" ht="35" hidden="true" outlineLevel="2">
      <c r="A3182" s="5" t="s">
        <v>5962</v>
      </c>
      <c r="B3182" s="5"/>
      <c r="C3182" s="5"/>
      <c r="D3182" s="5"/>
      <c r="E3182" s="5"/>
      <c r="F3182" s="5"/>
      <c r="G3182" s="5"/>
    </row>
    <row r="3183" spans="1:26" customHeight="1" ht="36" hidden="true" outlineLevel="2">
      <c r="A3183" s="2" t="s">
        <v>5963</v>
      </c>
      <c r="B3183" s="3" t="s">
        <v>5964</v>
      </c>
      <c r="C3183" s="2"/>
      <c r="D3183" s="2" t="s">
        <v>16</v>
      </c>
      <c r="E3183" s="4">
        <f>350.00*(1-Z1%)</f>
        <v>350</v>
      </c>
      <c r="F3183" s="2">
        <v>1</v>
      </c>
      <c r="G3183" s="2"/>
    </row>
    <row r="3184" spans="1:26" customHeight="1" ht="36" hidden="true" outlineLevel="2">
      <c r="A3184" s="2" t="s">
        <v>5965</v>
      </c>
      <c r="B3184" s="3" t="s">
        <v>5966</v>
      </c>
      <c r="C3184" s="2"/>
      <c r="D3184" s="2" t="s">
        <v>16</v>
      </c>
      <c r="E3184" s="4">
        <f>380.00*(1-Z1%)</f>
        <v>380</v>
      </c>
      <c r="F3184" s="2">
        <v>1</v>
      </c>
      <c r="G3184" s="2"/>
    </row>
    <row r="3185" spans="1:26" customHeight="1" ht="36" hidden="true" outlineLevel="2">
      <c r="A3185" s="2" t="s">
        <v>5967</v>
      </c>
      <c r="B3185" s="3" t="s">
        <v>5968</v>
      </c>
      <c r="C3185" s="2"/>
      <c r="D3185" s="2" t="s">
        <v>16</v>
      </c>
      <c r="E3185" s="4">
        <f>400.00*(1-Z1%)</f>
        <v>400</v>
      </c>
      <c r="F3185" s="2">
        <v>1</v>
      </c>
      <c r="G3185" s="2"/>
    </row>
    <row r="3186" spans="1:26" customHeight="1" ht="36" hidden="true" outlineLevel="2">
      <c r="A3186" s="2" t="s">
        <v>5969</v>
      </c>
      <c r="B3186" s="3" t="s">
        <v>5970</v>
      </c>
      <c r="C3186" s="2"/>
      <c r="D3186" s="2" t="s">
        <v>16</v>
      </c>
      <c r="E3186" s="4">
        <f>550.00*(1-Z1%)</f>
        <v>550</v>
      </c>
      <c r="F3186" s="2">
        <v>1</v>
      </c>
      <c r="G3186" s="2"/>
    </row>
    <row r="3187" spans="1:26" customHeight="1" ht="36" hidden="true" outlineLevel="2">
      <c r="A3187" s="2" t="s">
        <v>5971</v>
      </c>
      <c r="B3187" s="3" t="s">
        <v>5972</v>
      </c>
      <c r="C3187" s="2"/>
      <c r="D3187" s="2" t="s">
        <v>16</v>
      </c>
      <c r="E3187" s="4">
        <f>390.00*(1-Z1%)</f>
        <v>390</v>
      </c>
      <c r="F3187" s="2">
        <v>1</v>
      </c>
      <c r="G3187" s="2"/>
    </row>
    <row r="3188" spans="1:26" customHeight="1" ht="36" hidden="true" outlineLevel="2">
      <c r="A3188" s="2" t="s">
        <v>5973</v>
      </c>
      <c r="B3188" s="3" t="s">
        <v>5974</v>
      </c>
      <c r="C3188" s="2"/>
      <c r="D3188" s="2" t="s">
        <v>16</v>
      </c>
      <c r="E3188" s="4">
        <f>490.00*(1-Z1%)</f>
        <v>490</v>
      </c>
      <c r="F3188" s="2">
        <v>1</v>
      </c>
      <c r="G3188" s="2"/>
    </row>
    <row r="3189" spans="1:26" customHeight="1" ht="36" hidden="true" outlineLevel="2">
      <c r="A3189" s="2" t="s">
        <v>5975</v>
      </c>
      <c r="B3189" s="3" t="s">
        <v>5976</v>
      </c>
      <c r="C3189" s="2"/>
      <c r="D3189" s="2" t="s">
        <v>16</v>
      </c>
      <c r="E3189" s="4">
        <f>260.00*(1-Z1%)</f>
        <v>260</v>
      </c>
      <c r="F3189" s="2">
        <v>1</v>
      </c>
      <c r="G3189" s="2"/>
    </row>
    <row r="3190" spans="1:26" customHeight="1" ht="36" hidden="true" outlineLevel="2">
      <c r="A3190" s="2" t="s">
        <v>5977</v>
      </c>
      <c r="B3190" s="3" t="s">
        <v>5978</v>
      </c>
      <c r="C3190" s="2"/>
      <c r="D3190" s="2" t="s">
        <v>16</v>
      </c>
      <c r="E3190" s="4">
        <f>330.00*(1-Z1%)</f>
        <v>330</v>
      </c>
      <c r="F3190" s="2">
        <v>1</v>
      </c>
      <c r="G3190" s="2"/>
    </row>
    <row r="3191" spans="1:26" customHeight="1" ht="35" hidden="true" outlineLevel="2">
      <c r="A3191" s="5" t="s">
        <v>5979</v>
      </c>
      <c r="B3191" s="5"/>
      <c r="C3191" s="5"/>
      <c r="D3191" s="5"/>
      <c r="E3191" s="5"/>
      <c r="F3191" s="5"/>
      <c r="G3191" s="5"/>
    </row>
    <row r="3192" spans="1:26" customHeight="1" ht="36" hidden="true" outlineLevel="2">
      <c r="A3192" s="2" t="s">
        <v>5980</v>
      </c>
      <c r="B3192" s="3" t="s">
        <v>5981</v>
      </c>
      <c r="C3192" s="2"/>
      <c r="D3192" s="2" t="s">
        <v>16</v>
      </c>
      <c r="E3192" s="4">
        <f>290.00*(1-Z1%)</f>
        <v>290</v>
      </c>
      <c r="F3192" s="2">
        <v>1</v>
      </c>
      <c r="G3192" s="2"/>
    </row>
    <row r="3193" spans="1:26" customHeight="1" ht="36" hidden="true" outlineLevel="2">
      <c r="A3193" s="2" t="s">
        <v>5982</v>
      </c>
      <c r="B3193" s="3" t="s">
        <v>5983</v>
      </c>
      <c r="C3193" s="2"/>
      <c r="D3193" s="2" t="s">
        <v>16</v>
      </c>
      <c r="E3193" s="4">
        <f>350.00*(1-Z1%)</f>
        <v>350</v>
      </c>
      <c r="F3193" s="2">
        <v>1</v>
      </c>
      <c r="G3193" s="2"/>
    </row>
    <row r="3194" spans="1:26" customHeight="1" ht="36" hidden="true" outlineLevel="2">
      <c r="A3194" s="2" t="s">
        <v>5984</v>
      </c>
      <c r="B3194" s="3" t="s">
        <v>5985</v>
      </c>
      <c r="C3194" s="2"/>
      <c r="D3194" s="2" t="s">
        <v>16</v>
      </c>
      <c r="E3194" s="4">
        <f>290.00*(1-Z1%)</f>
        <v>290</v>
      </c>
      <c r="F3194" s="2">
        <v>1</v>
      </c>
      <c r="G3194" s="2"/>
    </row>
    <row r="3195" spans="1:26" customHeight="1" ht="36" hidden="true" outlineLevel="2">
      <c r="A3195" s="2" t="s">
        <v>5986</v>
      </c>
      <c r="B3195" s="3" t="s">
        <v>5987</v>
      </c>
      <c r="C3195" s="2"/>
      <c r="D3195" s="2" t="s">
        <v>16</v>
      </c>
      <c r="E3195" s="4">
        <f>150.00*(1-Z1%)</f>
        <v>150</v>
      </c>
      <c r="F3195" s="2">
        <v>1</v>
      </c>
      <c r="G3195" s="2"/>
    </row>
    <row r="3196" spans="1:26" customHeight="1" ht="36" hidden="true" outlineLevel="2">
      <c r="A3196" s="2" t="s">
        <v>5988</v>
      </c>
      <c r="B3196" s="3" t="s">
        <v>5989</v>
      </c>
      <c r="C3196" s="2"/>
      <c r="D3196" s="2" t="s">
        <v>16</v>
      </c>
      <c r="E3196" s="4">
        <f>230.00*(1-Z1%)</f>
        <v>230</v>
      </c>
      <c r="F3196" s="2">
        <v>1</v>
      </c>
      <c r="G3196" s="2"/>
    </row>
    <row r="3197" spans="1:26" customHeight="1" ht="36" hidden="true" outlineLevel="2">
      <c r="A3197" s="2" t="s">
        <v>5990</v>
      </c>
      <c r="B3197" s="3" t="s">
        <v>5991</v>
      </c>
      <c r="C3197" s="2"/>
      <c r="D3197" s="2" t="s">
        <v>16</v>
      </c>
      <c r="E3197" s="4">
        <f>300.00*(1-Z1%)</f>
        <v>300</v>
      </c>
      <c r="F3197" s="2">
        <v>1</v>
      </c>
      <c r="G3197" s="2"/>
    </row>
    <row r="3198" spans="1:26" customHeight="1" ht="35">
      <c r="A3198" s="1" t="s">
        <v>5992</v>
      </c>
      <c r="B3198" s="1"/>
      <c r="C3198" s="1"/>
      <c r="D3198" s="1"/>
      <c r="E3198" s="1"/>
      <c r="F3198" s="1"/>
      <c r="G3198" s="1"/>
    </row>
    <row r="3199" spans="1:26" customHeight="1" ht="35" hidden="true" outlineLevel="2">
      <c r="A3199" s="5" t="s">
        <v>5993</v>
      </c>
      <c r="B3199" s="5"/>
      <c r="C3199" s="5"/>
      <c r="D3199" s="5"/>
      <c r="E3199" s="5"/>
      <c r="F3199" s="5"/>
      <c r="G3199" s="5"/>
    </row>
    <row r="3200" spans="1:26" customHeight="1" ht="18" hidden="true" outlineLevel="2">
      <c r="A3200" s="2" t="s">
        <v>5994</v>
      </c>
      <c r="B3200" s="3" t="s">
        <v>5995</v>
      </c>
      <c r="C3200" s="2"/>
      <c r="D3200" s="2" t="s">
        <v>16</v>
      </c>
      <c r="E3200" s="4">
        <f>70.00*(1-Z1%)</f>
        <v>70</v>
      </c>
      <c r="F3200" s="2">
        <v>3</v>
      </c>
      <c r="G3200" s="2"/>
    </row>
    <row r="3201" spans="1:26" customHeight="1" ht="18" hidden="true" outlineLevel="2">
      <c r="A3201" s="2" t="s">
        <v>5996</v>
      </c>
      <c r="B3201" s="3" t="s">
        <v>5997</v>
      </c>
      <c r="C3201" s="2"/>
      <c r="D3201" s="2" t="s">
        <v>16</v>
      </c>
      <c r="E3201" s="4">
        <f>220.00*(1-Z1%)</f>
        <v>220</v>
      </c>
      <c r="F3201" s="2">
        <v>1</v>
      </c>
      <c r="G3201" s="2"/>
    </row>
    <row r="3202" spans="1:26" customHeight="1" ht="18" hidden="true" outlineLevel="2">
      <c r="A3202" s="2" t="s">
        <v>5998</v>
      </c>
      <c r="B3202" s="3" t="s">
        <v>5999</v>
      </c>
      <c r="C3202" s="2"/>
      <c r="D3202" s="2" t="s">
        <v>16</v>
      </c>
      <c r="E3202" s="4">
        <f>100.00*(1-Z1%)</f>
        <v>100</v>
      </c>
      <c r="F3202" s="2">
        <v>1</v>
      </c>
      <c r="G3202" s="2"/>
    </row>
    <row r="3203" spans="1:26" customHeight="1" ht="18" hidden="true" outlineLevel="2">
      <c r="A3203" s="2" t="s">
        <v>6000</v>
      </c>
      <c r="B3203" s="3" t="s">
        <v>6001</v>
      </c>
      <c r="C3203" s="2"/>
      <c r="D3203" s="2" t="s">
        <v>16</v>
      </c>
      <c r="E3203" s="4">
        <f>100.00*(1-Z1%)</f>
        <v>100</v>
      </c>
      <c r="F3203" s="2">
        <v>1</v>
      </c>
      <c r="G3203" s="2"/>
    </row>
    <row r="3204" spans="1:26" customHeight="1" ht="18" hidden="true" outlineLevel="2">
      <c r="A3204" s="2" t="s">
        <v>6002</v>
      </c>
      <c r="B3204" s="3" t="s">
        <v>6003</v>
      </c>
      <c r="C3204" s="2"/>
      <c r="D3204" s="2" t="s">
        <v>16</v>
      </c>
      <c r="E3204" s="4">
        <f>70.00*(1-Z1%)</f>
        <v>70</v>
      </c>
      <c r="F3204" s="2">
        <v>1</v>
      </c>
      <c r="G3204" s="2"/>
    </row>
    <row r="3205" spans="1:26" customHeight="1" ht="18" hidden="true" outlineLevel="2">
      <c r="A3205" s="2" t="s">
        <v>6004</v>
      </c>
      <c r="B3205" s="3" t="s">
        <v>6005</v>
      </c>
      <c r="C3205" s="2"/>
      <c r="D3205" s="2" t="s">
        <v>16</v>
      </c>
      <c r="E3205" s="4">
        <f>65.00*(1-Z1%)</f>
        <v>65</v>
      </c>
      <c r="F3205" s="2">
        <v>1</v>
      </c>
      <c r="G3205" s="2"/>
    </row>
    <row r="3206" spans="1:26" customHeight="1" ht="36" hidden="true" outlineLevel="2">
      <c r="A3206" s="2" t="s">
        <v>6006</v>
      </c>
      <c r="B3206" s="3" t="s">
        <v>6007</v>
      </c>
      <c r="C3206" s="2"/>
      <c r="D3206" s="2" t="s">
        <v>16</v>
      </c>
      <c r="E3206" s="4">
        <f>20.00*(1-Z1%)</f>
        <v>20</v>
      </c>
      <c r="F3206" s="2">
        <v>1</v>
      </c>
      <c r="G3206" s="2"/>
    </row>
    <row r="3207" spans="1:26" customHeight="1" ht="18" hidden="true" outlineLevel="2">
      <c r="A3207" s="2" t="s">
        <v>6008</v>
      </c>
      <c r="B3207" s="3" t="s">
        <v>6009</v>
      </c>
      <c r="C3207" s="2"/>
      <c r="D3207" s="2" t="s">
        <v>16</v>
      </c>
      <c r="E3207" s="4">
        <f>20.00*(1-Z1%)</f>
        <v>20</v>
      </c>
      <c r="F3207" s="2">
        <v>1</v>
      </c>
      <c r="G3207" s="2"/>
    </row>
    <row r="3208" spans="1:26" customHeight="1" ht="18" hidden="true" outlineLevel="2">
      <c r="A3208" s="2" t="s">
        <v>6010</v>
      </c>
      <c r="B3208" s="3" t="s">
        <v>6011</v>
      </c>
      <c r="C3208" s="2"/>
      <c r="D3208" s="2" t="s">
        <v>16</v>
      </c>
      <c r="E3208" s="4">
        <f>20.00*(1-Z1%)</f>
        <v>20</v>
      </c>
      <c r="F3208" s="2">
        <v>1</v>
      </c>
      <c r="G3208" s="2"/>
    </row>
    <row r="3209" spans="1:26" customHeight="1" ht="18" hidden="true" outlineLevel="2">
      <c r="A3209" s="2" t="s">
        <v>6012</v>
      </c>
      <c r="B3209" s="3" t="s">
        <v>6013</v>
      </c>
      <c r="C3209" s="2"/>
      <c r="D3209" s="2" t="s">
        <v>16</v>
      </c>
      <c r="E3209" s="4">
        <f>25.00*(1-Z1%)</f>
        <v>25</v>
      </c>
      <c r="F3209" s="2">
        <v>1</v>
      </c>
      <c r="G3209" s="2"/>
    </row>
    <row r="3210" spans="1:26" customHeight="1" ht="35" hidden="true" outlineLevel="2">
      <c r="A3210" s="5" t="s">
        <v>6014</v>
      </c>
      <c r="B3210" s="5"/>
      <c r="C3210" s="5"/>
      <c r="D3210" s="5"/>
      <c r="E3210" s="5"/>
      <c r="F3210" s="5"/>
      <c r="G3210" s="5"/>
    </row>
    <row r="3211" spans="1:26" customHeight="1" ht="36" hidden="true" outlineLevel="2">
      <c r="A3211" s="2" t="s">
        <v>6015</v>
      </c>
      <c r="B3211" s="3" t="s">
        <v>6016</v>
      </c>
      <c r="C3211" s="2"/>
      <c r="D3211" s="2" t="s">
        <v>16</v>
      </c>
      <c r="E3211" s="4">
        <f>610.00*(1-Z1%)</f>
        <v>610</v>
      </c>
      <c r="F3211" s="2">
        <v>1</v>
      </c>
      <c r="G3211" s="2"/>
    </row>
    <row r="3212" spans="1:26" customHeight="1" ht="35" hidden="true" outlineLevel="2">
      <c r="A3212" s="5" t="s">
        <v>6017</v>
      </c>
      <c r="B3212" s="5"/>
      <c r="C3212" s="5"/>
      <c r="D3212" s="5"/>
      <c r="E3212" s="5"/>
      <c r="F3212" s="5"/>
      <c r="G3212" s="5"/>
    </row>
    <row r="3213" spans="1:26" customHeight="1" ht="18" hidden="true" outlineLevel="2">
      <c r="A3213" s="2" t="s">
        <v>6018</v>
      </c>
      <c r="B3213" s="3" t="s">
        <v>6019</v>
      </c>
      <c r="C3213" s="2"/>
      <c r="D3213" s="2" t="s">
        <v>16</v>
      </c>
      <c r="E3213" s="4">
        <f>635.00*(1-Z1%)</f>
        <v>635</v>
      </c>
      <c r="F3213" s="2">
        <v>1</v>
      </c>
      <c r="G3213" s="2"/>
    </row>
    <row r="3214" spans="1:26" customHeight="1" ht="18" hidden="true" outlineLevel="2">
      <c r="A3214" s="2" t="s">
        <v>6020</v>
      </c>
      <c r="B3214" s="3" t="s">
        <v>6021</v>
      </c>
      <c r="C3214" s="2"/>
      <c r="D3214" s="2" t="s">
        <v>16</v>
      </c>
      <c r="E3214" s="4">
        <f>650.00*(1-Z1%)</f>
        <v>650</v>
      </c>
      <c r="F3214" s="2">
        <v>1</v>
      </c>
      <c r="G3214" s="2"/>
    </row>
    <row r="3215" spans="1:26" customHeight="1" ht="18" hidden="true" outlineLevel="2">
      <c r="A3215" s="2" t="s">
        <v>6022</v>
      </c>
      <c r="B3215" s="3" t="s">
        <v>6023</v>
      </c>
      <c r="C3215" s="2"/>
      <c r="D3215" s="2" t="s">
        <v>16</v>
      </c>
      <c r="E3215" s="4">
        <f>220.00*(1-Z1%)</f>
        <v>220</v>
      </c>
      <c r="F3215" s="2">
        <v>1</v>
      </c>
      <c r="G3215" s="2"/>
    </row>
    <row r="3216" spans="1:26" customHeight="1" ht="35" hidden="true" outlineLevel="2">
      <c r="A3216" s="5" t="s">
        <v>6024</v>
      </c>
      <c r="B3216" s="5"/>
      <c r="C3216" s="5"/>
      <c r="D3216" s="5"/>
      <c r="E3216" s="5"/>
      <c r="F3216" s="5"/>
      <c r="G3216" s="5"/>
    </row>
    <row r="3217" spans="1:26" customHeight="1" ht="35" hidden="true" outlineLevel="3">
      <c r="A3217" s="5" t="s">
        <v>6025</v>
      </c>
      <c r="B3217" s="5"/>
      <c r="C3217" s="5"/>
      <c r="D3217" s="5"/>
      <c r="E3217" s="5"/>
      <c r="F3217" s="5"/>
      <c r="G3217" s="5"/>
    </row>
    <row r="3218" spans="1:26" customHeight="1" ht="18" hidden="true" outlineLevel="3">
      <c r="A3218" s="2" t="s">
        <v>6026</v>
      </c>
      <c r="B3218" s="3" t="s">
        <v>6027</v>
      </c>
      <c r="C3218" s="2"/>
      <c r="D3218" s="2" t="s">
        <v>16</v>
      </c>
      <c r="E3218" s="4">
        <f>450.00*(1-Z1%)</f>
        <v>450</v>
      </c>
      <c r="F3218" s="2">
        <v>1</v>
      </c>
      <c r="G3218" s="2"/>
    </row>
    <row r="3219" spans="1:26" customHeight="1" ht="18" hidden="true" outlineLevel="3">
      <c r="A3219" s="2" t="s">
        <v>6028</v>
      </c>
      <c r="B3219" s="3" t="s">
        <v>6029</v>
      </c>
      <c r="C3219" s="2"/>
      <c r="D3219" s="2" t="s">
        <v>16</v>
      </c>
      <c r="E3219" s="4">
        <f>1290.00*(1-Z1%)</f>
        <v>1290</v>
      </c>
      <c r="F3219" s="2">
        <v>1</v>
      </c>
      <c r="G3219" s="2"/>
    </row>
    <row r="3220" spans="1:26" customHeight="1" ht="18" hidden="true" outlineLevel="3">
      <c r="A3220" s="2" t="s">
        <v>6030</v>
      </c>
      <c r="B3220" s="3" t="s">
        <v>6031</v>
      </c>
      <c r="C3220" s="2"/>
      <c r="D3220" s="2" t="s">
        <v>16</v>
      </c>
      <c r="E3220" s="4">
        <f>1100.00*(1-Z1%)</f>
        <v>1100</v>
      </c>
      <c r="F3220" s="2">
        <v>1</v>
      </c>
      <c r="G3220" s="2"/>
    </row>
    <row r="3221" spans="1:26" customHeight="1" ht="18" hidden="true" outlineLevel="3">
      <c r="A3221" s="2" t="s">
        <v>6032</v>
      </c>
      <c r="B3221" s="3" t="s">
        <v>6033</v>
      </c>
      <c r="C3221" s="2"/>
      <c r="D3221" s="2" t="s">
        <v>16</v>
      </c>
      <c r="E3221" s="4">
        <f>450.00*(1-Z1%)</f>
        <v>450</v>
      </c>
      <c r="F3221" s="2">
        <v>1</v>
      </c>
      <c r="G3221" s="2"/>
    </row>
    <row r="3222" spans="1:26" customHeight="1" ht="36" hidden="true" outlineLevel="3">
      <c r="A3222" s="2" t="s">
        <v>6034</v>
      </c>
      <c r="B3222" s="3" t="s">
        <v>6035</v>
      </c>
      <c r="C3222" s="2"/>
      <c r="D3222" s="2" t="s">
        <v>16</v>
      </c>
      <c r="E3222" s="4">
        <f>350.00*(1-Z1%)</f>
        <v>350</v>
      </c>
      <c r="F3222" s="2">
        <v>1</v>
      </c>
      <c r="G3222" s="2"/>
    </row>
    <row r="3223" spans="1:26" customHeight="1" ht="36" hidden="true" outlineLevel="3">
      <c r="A3223" s="2" t="s">
        <v>6036</v>
      </c>
      <c r="B3223" s="3" t="s">
        <v>6037</v>
      </c>
      <c r="C3223" s="2"/>
      <c r="D3223" s="2" t="s">
        <v>16</v>
      </c>
      <c r="E3223" s="4">
        <f>350.00*(1-Z1%)</f>
        <v>350</v>
      </c>
      <c r="F3223" s="2">
        <v>1</v>
      </c>
      <c r="G3223" s="2"/>
    </row>
    <row r="3224" spans="1:26" customHeight="1" ht="18" hidden="true" outlineLevel="3">
      <c r="A3224" s="2" t="s">
        <v>6038</v>
      </c>
      <c r="B3224" s="3" t="s">
        <v>6039</v>
      </c>
      <c r="C3224" s="2"/>
      <c r="D3224" s="2" t="s">
        <v>16</v>
      </c>
      <c r="E3224" s="4">
        <f>450.00*(1-Z1%)</f>
        <v>450</v>
      </c>
      <c r="F3224" s="2">
        <v>1</v>
      </c>
      <c r="G3224" s="2"/>
    </row>
    <row r="3225" spans="1:26" customHeight="1" ht="36" hidden="true" outlineLevel="3">
      <c r="A3225" s="2" t="s">
        <v>6040</v>
      </c>
      <c r="B3225" s="3" t="s">
        <v>6041</v>
      </c>
      <c r="C3225" s="2"/>
      <c r="D3225" s="2" t="s">
        <v>16</v>
      </c>
      <c r="E3225" s="4">
        <f>390.00*(1-Z1%)</f>
        <v>390</v>
      </c>
      <c r="F3225" s="2">
        <v>1</v>
      </c>
      <c r="G3225" s="2"/>
    </row>
    <row r="3226" spans="1:26" customHeight="1" ht="18" hidden="true" outlineLevel="3">
      <c r="A3226" s="2" t="s">
        <v>6042</v>
      </c>
      <c r="B3226" s="3" t="s">
        <v>6043</v>
      </c>
      <c r="C3226" s="2"/>
      <c r="D3226" s="2" t="s">
        <v>16</v>
      </c>
      <c r="E3226" s="4">
        <f>490.00*(1-Z1%)</f>
        <v>490</v>
      </c>
      <c r="F3226" s="2">
        <v>2</v>
      </c>
      <c r="G3226" s="2"/>
    </row>
    <row r="3227" spans="1:26" customHeight="1" ht="36" hidden="true" outlineLevel="3">
      <c r="A3227" s="2" t="s">
        <v>6044</v>
      </c>
      <c r="B3227" s="3" t="s">
        <v>6045</v>
      </c>
      <c r="C3227" s="2"/>
      <c r="D3227" s="2" t="s">
        <v>16</v>
      </c>
      <c r="E3227" s="4">
        <f>950.00*(1-Z1%)</f>
        <v>950</v>
      </c>
      <c r="F3227" s="2">
        <v>1</v>
      </c>
      <c r="G3227" s="2"/>
    </row>
    <row r="3228" spans="1:26" customHeight="1" ht="36" hidden="true" outlineLevel="3">
      <c r="A3228" s="2" t="s">
        <v>6046</v>
      </c>
      <c r="B3228" s="3" t="s">
        <v>6047</v>
      </c>
      <c r="C3228" s="2"/>
      <c r="D3228" s="2" t="s">
        <v>16</v>
      </c>
      <c r="E3228" s="4">
        <f>850.00*(1-Z1%)</f>
        <v>850</v>
      </c>
      <c r="F3228" s="2">
        <v>1</v>
      </c>
      <c r="G3228" s="2"/>
    </row>
    <row r="3229" spans="1:26" customHeight="1" ht="36" hidden="true" outlineLevel="3">
      <c r="A3229" s="2" t="s">
        <v>6048</v>
      </c>
      <c r="B3229" s="3" t="s">
        <v>6049</v>
      </c>
      <c r="C3229" s="2"/>
      <c r="D3229" s="2" t="s">
        <v>16</v>
      </c>
      <c r="E3229" s="4">
        <f>1150.00*(1-Z1%)</f>
        <v>1150</v>
      </c>
      <c r="F3229" s="2">
        <v>1</v>
      </c>
      <c r="G3229" s="2"/>
    </row>
    <row r="3230" spans="1:26" customHeight="1" ht="36" hidden="true" outlineLevel="3">
      <c r="A3230" s="2" t="s">
        <v>6050</v>
      </c>
      <c r="B3230" s="3" t="s">
        <v>6051</v>
      </c>
      <c r="C3230" s="2"/>
      <c r="D3230" s="2" t="s">
        <v>16</v>
      </c>
      <c r="E3230" s="4">
        <f>590.00*(1-Z1%)</f>
        <v>590</v>
      </c>
      <c r="F3230" s="2">
        <v>1</v>
      </c>
      <c r="G3230" s="2"/>
    </row>
    <row r="3231" spans="1:26" customHeight="1" ht="36" hidden="true" outlineLevel="3">
      <c r="A3231" s="2" t="s">
        <v>6052</v>
      </c>
      <c r="B3231" s="3" t="s">
        <v>6053</v>
      </c>
      <c r="C3231" s="2"/>
      <c r="D3231" s="2" t="s">
        <v>16</v>
      </c>
      <c r="E3231" s="4">
        <f>500.00*(1-Z1%)</f>
        <v>500</v>
      </c>
      <c r="F3231" s="2">
        <v>1</v>
      </c>
      <c r="G3231" s="2"/>
    </row>
    <row r="3232" spans="1:26" customHeight="1" ht="36" hidden="true" outlineLevel="3">
      <c r="A3232" s="2" t="s">
        <v>6054</v>
      </c>
      <c r="B3232" s="3" t="s">
        <v>6055</v>
      </c>
      <c r="C3232" s="2"/>
      <c r="D3232" s="2" t="s">
        <v>16</v>
      </c>
      <c r="E3232" s="4">
        <f>1350.00*(1-Z1%)</f>
        <v>1350</v>
      </c>
      <c r="F3232" s="2">
        <v>1</v>
      </c>
      <c r="G3232" s="2"/>
    </row>
    <row r="3233" spans="1:26" customHeight="1" ht="18" hidden="true" outlineLevel="3">
      <c r="A3233" s="2" t="s">
        <v>6056</v>
      </c>
      <c r="B3233" s="3" t="s">
        <v>6057</v>
      </c>
      <c r="C3233" s="2"/>
      <c r="D3233" s="2" t="s">
        <v>16</v>
      </c>
      <c r="E3233" s="4">
        <f>1550.00*(1-Z1%)</f>
        <v>1550</v>
      </c>
      <c r="F3233" s="2">
        <v>1</v>
      </c>
      <c r="G3233" s="2"/>
    </row>
    <row r="3234" spans="1:26" customHeight="1" ht="36" hidden="true" outlineLevel="3">
      <c r="A3234" s="2" t="s">
        <v>6058</v>
      </c>
      <c r="B3234" s="3" t="s">
        <v>6059</v>
      </c>
      <c r="C3234" s="2"/>
      <c r="D3234" s="2" t="s">
        <v>16</v>
      </c>
      <c r="E3234" s="4">
        <f>1290.00*(1-Z1%)</f>
        <v>1290</v>
      </c>
      <c r="F3234" s="2">
        <v>1</v>
      </c>
      <c r="G3234" s="2"/>
    </row>
    <row r="3235" spans="1:26" customHeight="1" ht="18" hidden="true" outlineLevel="3">
      <c r="A3235" s="2" t="s">
        <v>6060</v>
      </c>
      <c r="B3235" s="3" t="s">
        <v>6061</v>
      </c>
      <c r="C3235" s="2"/>
      <c r="D3235" s="2" t="s">
        <v>16</v>
      </c>
      <c r="E3235" s="4">
        <f>1450.00*(1-Z1%)</f>
        <v>1450</v>
      </c>
      <c r="F3235" s="2">
        <v>1</v>
      </c>
      <c r="G3235" s="2"/>
    </row>
    <row r="3236" spans="1:26" customHeight="1" ht="36" hidden="true" outlineLevel="3">
      <c r="A3236" s="2" t="s">
        <v>6062</v>
      </c>
      <c r="B3236" s="3" t="s">
        <v>6063</v>
      </c>
      <c r="C3236" s="2"/>
      <c r="D3236" s="2" t="s">
        <v>16</v>
      </c>
      <c r="E3236" s="4">
        <f>1450.00*(1-Z1%)</f>
        <v>1450</v>
      </c>
      <c r="F3236" s="2">
        <v>1</v>
      </c>
      <c r="G3236" s="2"/>
    </row>
    <row r="3237" spans="1:26" customHeight="1" ht="36" hidden="true" outlineLevel="3">
      <c r="A3237" s="2" t="s">
        <v>6064</v>
      </c>
      <c r="B3237" s="3" t="s">
        <v>6065</v>
      </c>
      <c r="C3237" s="2"/>
      <c r="D3237" s="2" t="s">
        <v>16</v>
      </c>
      <c r="E3237" s="4">
        <f>1070.00*(1-Z1%)</f>
        <v>1070</v>
      </c>
      <c r="F3237" s="2">
        <v>1</v>
      </c>
      <c r="G3237" s="2"/>
    </row>
    <row r="3238" spans="1:26" customHeight="1" ht="18" hidden="true" outlineLevel="3">
      <c r="A3238" s="2" t="s">
        <v>6066</v>
      </c>
      <c r="B3238" s="3" t="s">
        <v>6067</v>
      </c>
      <c r="C3238" s="2"/>
      <c r="D3238" s="2" t="s">
        <v>16</v>
      </c>
      <c r="E3238" s="4">
        <f>950.00*(1-Z1%)</f>
        <v>950</v>
      </c>
      <c r="F3238" s="2">
        <v>1</v>
      </c>
      <c r="G3238" s="2"/>
    </row>
    <row r="3239" spans="1:26" customHeight="1" ht="18" hidden="true" outlineLevel="3">
      <c r="A3239" s="2" t="s">
        <v>6068</v>
      </c>
      <c r="B3239" s="3" t="s">
        <v>6069</v>
      </c>
      <c r="C3239" s="2"/>
      <c r="D3239" s="2" t="s">
        <v>16</v>
      </c>
      <c r="E3239" s="4">
        <f>1350.00*(1-Z1%)</f>
        <v>1350</v>
      </c>
      <c r="F3239" s="2">
        <v>1</v>
      </c>
      <c r="G3239" s="2"/>
    </row>
    <row r="3240" spans="1:26" customHeight="1" ht="18" hidden="true" outlineLevel="3">
      <c r="A3240" s="2" t="s">
        <v>6070</v>
      </c>
      <c r="B3240" s="3" t="s">
        <v>6071</v>
      </c>
      <c r="C3240" s="2"/>
      <c r="D3240" s="2" t="s">
        <v>16</v>
      </c>
      <c r="E3240" s="4">
        <f>850.00*(1-Z1%)</f>
        <v>850</v>
      </c>
      <c r="F3240" s="2">
        <v>1</v>
      </c>
      <c r="G3240" s="2"/>
    </row>
    <row r="3241" spans="1:26" customHeight="1" ht="18" hidden="true" outlineLevel="3">
      <c r="A3241" s="2" t="s">
        <v>6072</v>
      </c>
      <c r="B3241" s="3" t="s">
        <v>6073</v>
      </c>
      <c r="C3241" s="2"/>
      <c r="D3241" s="2" t="s">
        <v>16</v>
      </c>
      <c r="E3241" s="4">
        <f>850.00*(1-Z1%)</f>
        <v>850</v>
      </c>
      <c r="F3241" s="2">
        <v>1</v>
      </c>
      <c r="G3241" s="2"/>
    </row>
    <row r="3242" spans="1:26" customHeight="1" ht="18" hidden="true" outlineLevel="3">
      <c r="A3242" s="2" t="s">
        <v>6074</v>
      </c>
      <c r="B3242" s="3" t="s">
        <v>6075</v>
      </c>
      <c r="C3242" s="2"/>
      <c r="D3242" s="2" t="s">
        <v>16</v>
      </c>
      <c r="E3242" s="4">
        <f>500.00*(1-Z1%)</f>
        <v>500</v>
      </c>
      <c r="F3242" s="2">
        <v>1</v>
      </c>
      <c r="G3242" s="2"/>
    </row>
    <row r="3243" spans="1:26" customHeight="1" ht="18" hidden="true" outlineLevel="3">
      <c r="A3243" s="2" t="s">
        <v>6076</v>
      </c>
      <c r="B3243" s="3" t="s">
        <v>6077</v>
      </c>
      <c r="C3243" s="2"/>
      <c r="D3243" s="2" t="s">
        <v>16</v>
      </c>
      <c r="E3243" s="4">
        <f>490.00*(1-Z1%)</f>
        <v>490</v>
      </c>
      <c r="F3243" s="2">
        <v>1</v>
      </c>
      <c r="G3243" s="2"/>
    </row>
    <row r="3244" spans="1:26" customHeight="1" ht="18" hidden="true" outlineLevel="3">
      <c r="A3244" s="2" t="s">
        <v>6078</v>
      </c>
      <c r="B3244" s="3" t="s">
        <v>6079</v>
      </c>
      <c r="C3244" s="2"/>
      <c r="D3244" s="2" t="s">
        <v>16</v>
      </c>
      <c r="E3244" s="4">
        <f>450.00*(1-Z1%)</f>
        <v>450</v>
      </c>
      <c r="F3244" s="2">
        <v>1</v>
      </c>
      <c r="G3244" s="2"/>
    </row>
    <row r="3245" spans="1:26" customHeight="1" ht="18" hidden="true" outlineLevel="3">
      <c r="A3245" s="2" t="s">
        <v>6080</v>
      </c>
      <c r="B3245" s="3" t="s">
        <v>6081</v>
      </c>
      <c r="C3245" s="2"/>
      <c r="D3245" s="2" t="s">
        <v>16</v>
      </c>
      <c r="E3245" s="4">
        <f>580.00*(1-Z1%)</f>
        <v>580</v>
      </c>
      <c r="F3245" s="2">
        <v>1</v>
      </c>
      <c r="G3245" s="2"/>
    </row>
    <row r="3246" spans="1:26" customHeight="1" ht="18" hidden="true" outlineLevel="3">
      <c r="A3246" s="2" t="s">
        <v>6082</v>
      </c>
      <c r="B3246" s="3" t="s">
        <v>6083</v>
      </c>
      <c r="C3246" s="2"/>
      <c r="D3246" s="2" t="s">
        <v>16</v>
      </c>
      <c r="E3246" s="4">
        <f>300.00*(1-Z1%)</f>
        <v>300</v>
      </c>
      <c r="F3246" s="2">
        <v>1</v>
      </c>
      <c r="G3246" s="2"/>
    </row>
    <row r="3247" spans="1:26" customHeight="1" ht="18" hidden="true" outlineLevel="3">
      <c r="A3247" s="2" t="s">
        <v>6084</v>
      </c>
      <c r="B3247" s="3" t="s">
        <v>6085</v>
      </c>
      <c r="C3247" s="2"/>
      <c r="D3247" s="2" t="s">
        <v>16</v>
      </c>
      <c r="E3247" s="4">
        <f>450.00*(1-Z1%)</f>
        <v>450</v>
      </c>
      <c r="F3247" s="2">
        <v>1</v>
      </c>
      <c r="G3247" s="2"/>
    </row>
    <row r="3248" spans="1:26" customHeight="1" ht="35" hidden="true" outlineLevel="3">
      <c r="A3248" s="5" t="s">
        <v>6086</v>
      </c>
      <c r="B3248" s="5"/>
      <c r="C3248" s="5"/>
      <c r="D3248" s="5"/>
      <c r="E3248" s="5"/>
      <c r="F3248" s="5"/>
      <c r="G3248" s="5"/>
    </row>
    <row r="3249" spans="1:26" customHeight="1" ht="36" hidden="true" outlineLevel="3">
      <c r="A3249" s="2" t="s">
        <v>6087</v>
      </c>
      <c r="B3249" s="3" t="s">
        <v>6088</v>
      </c>
      <c r="C3249" s="2"/>
      <c r="D3249" s="2" t="s">
        <v>16</v>
      </c>
      <c r="E3249" s="4">
        <f>1990.00*(1-Z1%)</f>
        <v>1990</v>
      </c>
      <c r="F3249" s="2">
        <v>1</v>
      </c>
      <c r="G3249" s="2"/>
    </row>
    <row r="3250" spans="1:26" customHeight="1" ht="35" hidden="true" outlineLevel="3">
      <c r="A3250" s="5" t="s">
        <v>6089</v>
      </c>
      <c r="B3250" s="5"/>
      <c r="C3250" s="5"/>
      <c r="D3250" s="5"/>
      <c r="E3250" s="5"/>
      <c r="F3250" s="5"/>
      <c r="G3250" s="5"/>
    </row>
    <row r="3251" spans="1:26" customHeight="1" ht="36" hidden="true" outlineLevel="3">
      <c r="A3251" s="2" t="s">
        <v>6090</v>
      </c>
      <c r="B3251" s="3" t="s">
        <v>6091</v>
      </c>
      <c r="C3251" s="2"/>
      <c r="D3251" s="2" t="s">
        <v>16</v>
      </c>
      <c r="E3251" s="4">
        <f>450.00*(1-Z1%)</f>
        <v>450</v>
      </c>
      <c r="F3251" s="2">
        <v>1</v>
      </c>
      <c r="G3251" s="2"/>
    </row>
    <row r="3252" spans="1:26" customHeight="1" ht="18" hidden="true" outlineLevel="3">
      <c r="A3252" s="2" t="s">
        <v>6092</v>
      </c>
      <c r="B3252" s="3" t="s">
        <v>6093</v>
      </c>
      <c r="C3252" s="2"/>
      <c r="D3252" s="2" t="s">
        <v>16</v>
      </c>
      <c r="E3252" s="4">
        <f>300.00*(1-Z1%)</f>
        <v>300</v>
      </c>
      <c r="F3252" s="2">
        <v>1</v>
      </c>
      <c r="G3252" s="2"/>
    </row>
    <row r="3253" spans="1:26" customHeight="1" ht="18" hidden="true" outlineLevel="3">
      <c r="A3253" s="2" t="s">
        <v>6094</v>
      </c>
      <c r="B3253" s="3" t="s">
        <v>6095</v>
      </c>
      <c r="C3253" s="2"/>
      <c r="D3253" s="2" t="s">
        <v>16</v>
      </c>
      <c r="E3253" s="4">
        <f>850.00*(1-Z1%)</f>
        <v>850</v>
      </c>
      <c r="F3253" s="2">
        <v>1</v>
      </c>
      <c r="G3253" s="2"/>
    </row>
    <row r="3254" spans="1:26" customHeight="1" ht="18" hidden="true" outlineLevel="3">
      <c r="A3254" s="2" t="s">
        <v>6096</v>
      </c>
      <c r="B3254" s="3" t="s">
        <v>6097</v>
      </c>
      <c r="C3254" s="2"/>
      <c r="D3254" s="2" t="s">
        <v>16</v>
      </c>
      <c r="E3254" s="4">
        <f>450.00*(1-Z1%)</f>
        <v>450</v>
      </c>
      <c r="F3254" s="2">
        <v>1</v>
      </c>
      <c r="G3254" s="2"/>
    </row>
    <row r="3255" spans="1:26" customHeight="1" ht="18" hidden="true" outlineLevel="3">
      <c r="A3255" s="2" t="s">
        <v>6098</v>
      </c>
      <c r="B3255" s="3" t="s">
        <v>6099</v>
      </c>
      <c r="C3255" s="2"/>
      <c r="D3255" s="2" t="s">
        <v>16</v>
      </c>
      <c r="E3255" s="4">
        <f>350.00*(1-Z1%)</f>
        <v>350</v>
      </c>
      <c r="F3255" s="2">
        <v>1</v>
      </c>
      <c r="G3255" s="2"/>
    </row>
    <row r="3256" spans="1:26" customHeight="1" ht="35" hidden="true" outlineLevel="2">
      <c r="A3256" s="5" t="s">
        <v>6100</v>
      </c>
      <c r="B3256" s="5"/>
      <c r="C3256" s="5"/>
      <c r="D3256" s="5"/>
      <c r="E3256" s="5"/>
      <c r="F3256" s="5"/>
      <c r="G3256" s="5"/>
    </row>
    <row r="3257" spans="1:26" customHeight="1" ht="35" hidden="true" outlineLevel="3">
      <c r="A3257" s="5" t="s">
        <v>6101</v>
      </c>
      <c r="B3257" s="5"/>
      <c r="C3257" s="5"/>
      <c r="D3257" s="5"/>
      <c r="E3257" s="5"/>
      <c r="F3257" s="5"/>
      <c r="G3257" s="5"/>
    </row>
    <row r="3258" spans="1:26" customHeight="1" ht="36" hidden="true" outlineLevel="3">
      <c r="A3258" s="2" t="s">
        <v>6102</v>
      </c>
      <c r="B3258" s="3" t="s">
        <v>6103</v>
      </c>
      <c r="C3258" s="2"/>
      <c r="D3258" s="2" t="s">
        <v>16</v>
      </c>
      <c r="E3258" s="4">
        <f>290.00*(1-Z1%)</f>
        <v>290</v>
      </c>
      <c r="F3258" s="2">
        <v>1</v>
      </c>
      <c r="G3258" s="2"/>
    </row>
    <row r="3259" spans="1:26" customHeight="1" ht="36" hidden="true" outlineLevel="3">
      <c r="A3259" s="2" t="s">
        <v>6104</v>
      </c>
      <c r="B3259" s="3" t="s">
        <v>6105</v>
      </c>
      <c r="C3259" s="2"/>
      <c r="D3259" s="2" t="s">
        <v>16</v>
      </c>
      <c r="E3259" s="4">
        <f>450.00*(1-Z1%)</f>
        <v>450</v>
      </c>
      <c r="F3259" s="2">
        <v>1</v>
      </c>
      <c r="G3259" s="2"/>
    </row>
    <row r="3260" spans="1:26" customHeight="1" ht="18" hidden="true" outlineLevel="3">
      <c r="A3260" s="2" t="s">
        <v>6106</v>
      </c>
      <c r="B3260" s="3" t="s">
        <v>6107</v>
      </c>
      <c r="C3260" s="2"/>
      <c r="D3260" s="2" t="s">
        <v>16</v>
      </c>
      <c r="E3260" s="4">
        <f>1190.00*(1-Z1%)</f>
        <v>1190</v>
      </c>
      <c r="F3260" s="2">
        <v>1</v>
      </c>
      <c r="G3260" s="2"/>
    </row>
    <row r="3261" spans="1:26" customHeight="1" ht="18" hidden="true" outlineLevel="3">
      <c r="A3261" s="2" t="s">
        <v>6108</v>
      </c>
      <c r="B3261" s="3" t="s">
        <v>6109</v>
      </c>
      <c r="C3261" s="2"/>
      <c r="D3261" s="2" t="s">
        <v>16</v>
      </c>
      <c r="E3261" s="4">
        <f>900.00*(1-Z1%)</f>
        <v>900</v>
      </c>
      <c r="F3261" s="2">
        <v>1</v>
      </c>
      <c r="G3261" s="2"/>
    </row>
    <row r="3262" spans="1:26" customHeight="1" ht="18" hidden="true" outlineLevel="3">
      <c r="A3262" s="2" t="s">
        <v>6110</v>
      </c>
      <c r="B3262" s="3" t="s">
        <v>6111</v>
      </c>
      <c r="C3262" s="2"/>
      <c r="D3262" s="2" t="s">
        <v>16</v>
      </c>
      <c r="E3262" s="4">
        <f>1090.00*(1-Z1%)</f>
        <v>1090</v>
      </c>
      <c r="F3262" s="2">
        <v>1</v>
      </c>
      <c r="G3262" s="2"/>
    </row>
    <row r="3263" spans="1:26" customHeight="1" ht="18" hidden="true" outlineLevel="3">
      <c r="A3263" s="2" t="s">
        <v>6112</v>
      </c>
      <c r="B3263" s="3" t="s">
        <v>6113</v>
      </c>
      <c r="C3263" s="2"/>
      <c r="D3263" s="2" t="s">
        <v>16</v>
      </c>
      <c r="E3263" s="4">
        <f>970.00*(1-Z1%)</f>
        <v>970</v>
      </c>
      <c r="F3263" s="2">
        <v>1</v>
      </c>
      <c r="G3263" s="2"/>
    </row>
    <row r="3264" spans="1:26" customHeight="1" ht="35" hidden="true" outlineLevel="3">
      <c r="A3264" s="5" t="s">
        <v>6114</v>
      </c>
      <c r="B3264" s="5"/>
      <c r="C3264" s="5"/>
      <c r="D3264" s="5"/>
      <c r="E3264" s="5"/>
      <c r="F3264" s="5"/>
      <c r="G3264" s="5"/>
    </row>
    <row r="3265" spans="1:26" customHeight="1" ht="36" hidden="true" outlineLevel="3">
      <c r="A3265" s="2" t="s">
        <v>6115</v>
      </c>
      <c r="B3265" s="3" t="s">
        <v>6116</v>
      </c>
      <c r="C3265" s="2"/>
      <c r="D3265" s="2" t="s">
        <v>16</v>
      </c>
      <c r="E3265" s="4">
        <f>3290.00*(1-Z1%)</f>
        <v>3290</v>
      </c>
      <c r="F3265" s="2">
        <v>2</v>
      </c>
      <c r="G3265" s="2"/>
    </row>
    <row r="3266" spans="1:26" customHeight="1" ht="36" hidden="true" outlineLevel="3">
      <c r="A3266" s="2" t="s">
        <v>6117</v>
      </c>
      <c r="B3266" s="3" t="s">
        <v>6118</v>
      </c>
      <c r="C3266" s="2"/>
      <c r="D3266" s="2" t="s">
        <v>16</v>
      </c>
      <c r="E3266" s="4">
        <f>1590.00*(1-Z1%)</f>
        <v>1590</v>
      </c>
      <c r="F3266" s="2">
        <v>1</v>
      </c>
      <c r="G3266" s="2"/>
    </row>
    <row r="3267" spans="1:26" customHeight="1" ht="36" hidden="true" outlineLevel="3">
      <c r="A3267" s="2" t="s">
        <v>6119</v>
      </c>
      <c r="B3267" s="3" t="s">
        <v>6120</v>
      </c>
      <c r="C3267" s="2"/>
      <c r="D3267" s="2" t="s">
        <v>16</v>
      </c>
      <c r="E3267" s="4">
        <f>1750.00*(1-Z1%)</f>
        <v>1750</v>
      </c>
      <c r="F3267" s="2">
        <v>1</v>
      </c>
      <c r="G3267" s="2"/>
    </row>
    <row r="3268" spans="1:26" customHeight="1" ht="36" hidden="true" outlineLevel="3">
      <c r="A3268" s="2" t="s">
        <v>6121</v>
      </c>
      <c r="B3268" s="3" t="s">
        <v>6122</v>
      </c>
      <c r="C3268" s="2"/>
      <c r="D3268" s="2" t="s">
        <v>16</v>
      </c>
      <c r="E3268" s="4">
        <f>2750.00*(1-Z1%)</f>
        <v>2750</v>
      </c>
      <c r="F3268" s="2">
        <v>1</v>
      </c>
      <c r="G3268" s="2"/>
    </row>
    <row r="3269" spans="1:26" customHeight="1" ht="35" hidden="true" outlineLevel="3">
      <c r="A3269" s="5" t="s">
        <v>6123</v>
      </c>
      <c r="B3269" s="5"/>
      <c r="C3269" s="5"/>
      <c r="D3269" s="5"/>
      <c r="E3269" s="5"/>
      <c r="F3269" s="5"/>
      <c r="G3269" s="5"/>
    </row>
    <row r="3270" spans="1:26" customHeight="1" ht="18" hidden="true" outlineLevel="3">
      <c r="A3270" s="2" t="s">
        <v>6124</v>
      </c>
      <c r="B3270" s="3" t="s">
        <v>6125</v>
      </c>
      <c r="C3270" s="2"/>
      <c r="D3270" s="2" t="s">
        <v>16</v>
      </c>
      <c r="E3270" s="4">
        <f>250.00*(1-Z1%)</f>
        <v>250</v>
      </c>
      <c r="F3270" s="2">
        <v>1</v>
      </c>
      <c r="G3270" s="2"/>
    </row>
    <row r="3271" spans="1:26" customHeight="1" ht="18" hidden="true" outlineLevel="3">
      <c r="A3271" s="2" t="s">
        <v>6126</v>
      </c>
      <c r="B3271" s="3" t="s">
        <v>6127</v>
      </c>
      <c r="C3271" s="2"/>
      <c r="D3271" s="2" t="s">
        <v>16</v>
      </c>
      <c r="E3271" s="4">
        <f>250.00*(1-Z1%)</f>
        <v>250</v>
      </c>
      <c r="F3271" s="2">
        <v>1</v>
      </c>
      <c r="G3271" s="2"/>
    </row>
    <row r="3272" spans="1:26" customHeight="1" ht="18" hidden="true" outlineLevel="3">
      <c r="A3272" s="2" t="s">
        <v>6128</v>
      </c>
      <c r="B3272" s="3" t="s">
        <v>6129</v>
      </c>
      <c r="C3272" s="2"/>
      <c r="D3272" s="2" t="s">
        <v>16</v>
      </c>
      <c r="E3272" s="4">
        <f>250.00*(1-Z1%)</f>
        <v>250</v>
      </c>
      <c r="F3272" s="2">
        <v>1</v>
      </c>
      <c r="G3272" s="2"/>
    </row>
    <row r="3273" spans="1:26" customHeight="1" ht="18" hidden="true" outlineLevel="3">
      <c r="A3273" s="2" t="s">
        <v>6130</v>
      </c>
      <c r="B3273" s="3" t="s">
        <v>6131</v>
      </c>
      <c r="C3273" s="2"/>
      <c r="D3273" s="2" t="s">
        <v>16</v>
      </c>
      <c r="E3273" s="4">
        <f>250.00*(1-Z1%)</f>
        <v>250</v>
      </c>
      <c r="F3273" s="2">
        <v>1</v>
      </c>
      <c r="G3273" s="2"/>
    </row>
    <row r="3274" spans="1:26" customHeight="1" ht="18" hidden="true" outlineLevel="3">
      <c r="A3274" s="2" t="s">
        <v>6132</v>
      </c>
      <c r="B3274" s="3" t="s">
        <v>6133</v>
      </c>
      <c r="C3274" s="2"/>
      <c r="D3274" s="2" t="s">
        <v>16</v>
      </c>
      <c r="E3274" s="4">
        <f>250.00*(1-Z1%)</f>
        <v>250</v>
      </c>
      <c r="F3274" s="2">
        <v>1</v>
      </c>
      <c r="G3274" s="2"/>
    </row>
    <row r="3275" spans="1:26" customHeight="1" ht="36" hidden="true" outlineLevel="3">
      <c r="A3275" s="2" t="s">
        <v>6134</v>
      </c>
      <c r="B3275" s="3" t="s">
        <v>6135</v>
      </c>
      <c r="C3275" s="2"/>
      <c r="D3275" s="2" t="s">
        <v>16</v>
      </c>
      <c r="E3275" s="4">
        <f>350.00*(1-Z1%)</f>
        <v>350</v>
      </c>
      <c r="F3275" s="2">
        <v>1</v>
      </c>
      <c r="G3275" s="2"/>
    </row>
    <row r="3276" spans="1:26" customHeight="1" ht="35" hidden="true" outlineLevel="3">
      <c r="A3276" s="5" t="s">
        <v>6136</v>
      </c>
      <c r="B3276" s="5"/>
      <c r="C3276" s="5"/>
      <c r="D3276" s="5"/>
      <c r="E3276" s="5"/>
      <c r="F3276" s="5"/>
      <c r="G3276" s="5"/>
    </row>
    <row r="3277" spans="1:26" customHeight="1" ht="18" hidden="true" outlineLevel="3">
      <c r="A3277" s="2" t="s">
        <v>6137</v>
      </c>
      <c r="B3277" s="3" t="s">
        <v>6138</v>
      </c>
      <c r="C3277" s="2"/>
      <c r="D3277" s="2" t="s">
        <v>16</v>
      </c>
      <c r="E3277" s="4">
        <f>550.00*(1-Z1%)</f>
        <v>550</v>
      </c>
      <c r="F3277" s="2">
        <v>1</v>
      </c>
      <c r="G3277" s="2"/>
    </row>
    <row r="3278" spans="1:26" customHeight="1" ht="18" hidden="true" outlineLevel="3">
      <c r="A3278" s="2" t="s">
        <v>6139</v>
      </c>
      <c r="B3278" s="3" t="s">
        <v>6140</v>
      </c>
      <c r="C3278" s="2"/>
      <c r="D3278" s="2" t="s">
        <v>16</v>
      </c>
      <c r="E3278" s="4">
        <f>530.00*(1-Z1%)</f>
        <v>530</v>
      </c>
      <c r="F3278" s="2">
        <v>1</v>
      </c>
      <c r="G3278" s="2"/>
    </row>
    <row r="3279" spans="1:26" customHeight="1" ht="18" hidden="true" outlineLevel="3">
      <c r="A3279" s="2" t="s">
        <v>6141</v>
      </c>
      <c r="B3279" s="3" t="s">
        <v>6142</v>
      </c>
      <c r="C3279" s="2"/>
      <c r="D3279" s="2" t="s">
        <v>16</v>
      </c>
      <c r="E3279" s="4">
        <f>300.00*(1-Z1%)</f>
        <v>300</v>
      </c>
      <c r="F3279" s="2">
        <v>1</v>
      </c>
      <c r="G3279" s="2"/>
    </row>
    <row r="3280" spans="1:26" customHeight="1" ht="18" hidden="true" outlineLevel="3">
      <c r="A3280" s="2" t="s">
        <v>6143</v>
      </c>
      <c r="B3280" s="3" t="s">
        <v>6144</v>
      </c>
      <c r="C3280" s="2"/>
      <c r="D3280" s="2" t="s">
        <v>16</v>
      </c>
      <c r="E3280" s="4">
        <f>390.00*(1-Z1%)</f>
        <v>390</v>
      </c>
      <c r="F3280" s="2">
        <v>1</v>
      </c>
      <c r="G328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G16"/>
    <mergeCell ref="A37:G37"/>
    <mergeCell ref="A38:G38"/>
    <mergeCell ref="A39:G39"/>
    <mergeCell ref="A40:G40"/>
    <mergeCell ref="A41:G41"/>
    <mergeCell ref="A60:G60"/>
    <mergeCell ref="A71:G71"/>
    <mergeCell ref="A80:G80"/>
    <mergeCell ref="A94:G94"/>
    <mergeCell ref="A100:G100"/>
    <mergeCell ref="A112:G112"/>
    <mergeCell ref="A113:G113"/>
    <mergeCell ref="A114:G114"/>
    <mergeCell ref="A118:G118"/>
    <mergeCell ref="A124:G124"/>
    <mergeCell ref="A125:G125"/>
    <mergeCell ref="A156:G156"/>
    <mergeCell ref="A163:G163"/>
    <mergeCell ref="A166:G166"/>
    <mergeCell ref="A171:G171"/>
    <mergeCell ref="A178:G178"/>
    <mergeCell ref="A182:G182"/>
    <mergeCell ref="A187:G187"/>
    <mergeCell ref="A190:G190"/>
    <mergeCell ref="A191:G191"/>
    <mergeCell ref="A198:G198"/>
    <mergeCell ref="A211:G211"/>
    <mergeCell ref="A222:G222"/>
    <mergeCell ref="A223:G223"/>
    <mergeCell ref="A225:G225"/>
    <mergeCell ref="A226:G226"/>
    <mergeCell ref="A237:G237"/>
    <mergeCell ref="A240:G240"/>
    <mergeCell ref="A241:G241"/>
    <mergeCell ref="A268:G268"/>
    <mergeCell ref="A272:G272"/>
    <mergeCell ref="A273:G273"/>
    <mergeCell ref="A281:G281"/>
    <mergeCell ref="A282:G282"/>
    <mergeCell ref="A284:G284"/>
    <mergeCell ref="A352:G352"/>
    <mergeCell ref="A355:G355"/>
    <mergeCell ref="A366:G366"/>
    <mergeCell ref="A405:G405"/>
    <mergeCell ref="A407:G407"/>
    <mergeCell ref="A409:G409"/>
    <mergeCell ref="A415:G415"/>
    <mergeCell ref="A419:G419"/>
    <mergeCell ref="A426:G426"/>
    <mergeCell ref="A427:G427"/>
    <mergeCell ref="A434:G434"/>
    <mergeCell ref="A439:G439"/>
    <mergeCell ref="A440:G440"/>
    <mergeCell ref="A446:G446"/>
    <mergeCell ref="A455:G455"/>
    <mergeCell ref="A458:G458"/>
    <mergeCell ref="A459:G459"/>
    <mergeCell ref="A461:G461"/>
    <mergeCell ref="A465:G465"/>
    <mergeCell ref="A477:G477"/>
    <mergeCell ref="A479:G479"/>
    <mergeCell ref="A480:G480"/>
    <mergeCell ref="A489:G489"/>
    <mergeCell ref="A490:G490"/>
    <mergeCell ref="A494:G494"/>
    <mergeCell ref="A495:G495"/>
    <mergeCell ref="A497:G497"/>
    <mergeCell ref="A516:G516"/>
    <mergeCell ref="A517:G517"/>
    <mergeCell ref="A524:G524"/>
    <mergeCell ref="A527:G527"/>
    <mergeCell ref="A529:G529"/>
    <mergeCell ref="A530:G530"/>
    <mergeCell ref="A531:G531"/>
    <mergeCell ref="A532:G532"/>
    <mergeCell ref="A544:G544"/>
    <mergeCell ref="A548:G548"/>
    <mergeCell ref="A552:G552"/>
    <mergeCell ref="A554:G554"/>
    <mergeCell ref="A563:G563"/>
    <mergeCell ref="A569:G569"/>
    <mergeCell ref="A570:G570"/>
    <mergeCell ref="A572:G572"/>
    <mergeCell ref="A573:G573"/>
    <mergeCell ref="A608:G608"/>
    <mergeCell ref="A610:G610"/>
    <mergeCell ref="A616:G616"/>
    <mergeCell ref="A617:G617"/>
    <mergeCell ref="A630:G630"/>
    <mergeCell ref="A645:G645"/>
    <mergeCell ref="A646:G646"/>
    <mergeCell ref="A664:G664"/>
    <mergeCell ref="A676:G676"/>
    <mergeCell ref="A701:G701"/>
    <mergeCell ref="A703:G703"/>
    <mergeCell ref="A704:G704"/>
    <mergeCell ref="A711:G711"/>
    <mergeCell ref="A712:G712"/>
    <mergeCell ref="A757:G757"/>
    <mergeCell ref="A792:G792"/>
    <mergeCell ref="A794:G794"/>
    <mergeCell ref="A802:G802"/>
    <mergeCell ref="A837:G837"/>
    <mergeCell ref="A877:G877"/>
    <mergeCell ref="A883:G883"/>
    <mergeCell ref="A884:G884"/>
    <mergeCell ref="A885:G885"/>
    <mergeCell ref="A902:G902"/>
    <mergeCell ref="A903:G903"/>
    <mergeCell ref="A935:G935"/>
    <mergeCell ref="A939:G939"/>
    <mergeCell ref="A986:G986"/>
    <mergeCell ref="A1029:G1029"/>
    <mergeCell ref="A1033:G1033"/>
    <mergeCell ref="A1039:G1039"/>
    <mergeCell ref="A1042:G1042"/>
    <mergeCell ref="A1043:G1043"/>
    <mergeCell ref="A1055:G1055"/>
    <mergeCell ref="A1063:G1063"/>
    <mergeCell ref="A1064:G1064"/>
    <mergeCell ref="A1069:G1069"/>
    <mergeCell ref="A1073:G1073"/>
    <mergeCell ref="A1082:G1082"/>
    <mergeCell ref="A1084:G1084"/>
    <mergeCell ref="A1085:G1085"/>
    <mergeCell ref="A1093:G1093"/>
    <mergeCell ref="A1122:G1122"/>
    <mergeCell ref="A1127:G1127"/>
    <mergeCell ref="A1128:G1128"/>
    <mergeCell ref="A1139:G1139"/>
    <mergeCell ref="A1156:G1156"/>
    <mergeCell ref="A1158:G1158"/>
    <mergeCell ref="A1161:G1161"/>
    <mergeCell ref="A1162:G1162"/>
    <mergeCell ref="A1195:G1195"/>
    <mergeCell ref="A1196:G1196"/>
    <mergeCell ref="A1211:G1211"/>
    <mergeCell ref="A1220:G1220"/>
    <mergeCell ref="A1221:G1221"/>
    <mergeCell ref="A1222:G1222"/>
    <mergeCell ref="A1226:G1226"/>
    <mergeCell ref="A1245:G1245"/>
    <mergeCell ref="A1247:G1247"/>
    <mergeCell ref="A1249:G1249"/>
    <mergeCell ref="A1251:G1251"/>
    <mergeCell ref="A1258:G1258"/>
    <mergeCell ref="A1273:G1273"/>
    <mergeCell ref="A1282:G1282"/>
    <mergeCell ref="A1286:G1286"/>
    <mergeCell ref="A1287:G1287"/>
    <mergeCell ref="A1298:G1298"/>
    <mergeCell ref="A1305:G1305"/>
    <mergeCell ref="A1310:G1310"/>
    <mergeCell ref="A1322:G1322"/>
    <mergeCell ref="A1328:G1328"/>
    <mergeCell ref="A1341:G1341"/>
    <mergeCell ref="A1356:G1356"/>
    <mergeCell ref="A1359:G1359"/>
    <mergeCell ref="A1360:G1360"/>
    <mergeCell ref="A1362:G1362"/>
    <mergeCell ref="A1365:G1365"/>
    <mergeCell ref="A1378:G1378"/>
    <mergeCell ref="A1381:G1381"/>
    <mergeCell ref="A1382:G1382"/>
    <mergeCell ref="A1388:G1388"/>
    <mergeCell ref="A1392:G1392"/>
    <mergeCell ref="A1395:G1395"/>
    <mergeCell ref="A1410:G1410"/>
    <mergeCell ref="A1411:G1411"/>
    <mergeCell ref="A1412:G1412"/>
    <mergeCell ref="A1440:G1440"/>
    <mergeCell ref="A1489:G1489"/>
    <mergeCell ref="A1490:G1490"/>
    <mergeCell ref="A1496:G1496"/>
    <mergeCell ref="A1549:G1549"/>
    <mergeCell ref="A1581:G1581"/>
    <mergeCell ref="A1584:G1584"/>
    <mergeCell ref="A1601:G1601"/>
    <mergeCell ref="A1602:G1602"/>
    <mergeCell ref="A1612:G1612"/>
    <mergeCell ref="A1616:G1616"/>
    <mergeCell ref="A1621:G1621"/>
    <mergeCell ref="A1622:G1622"/>
    <mergeCell ref="A1624:G1624"/>
    <mergeCell ref="A1628:G1628"/>
    <mergeCell ref="A1635:G1635"/>
    <mergeCell ref="A1641:G1641"/>
    <mergeCell ref="A1652:G1652"/>
    <mergeCell ref="A1653:G1653"/>
    <mergeCell ref="A1656:G1656"/>
    <mergeCell ref="A1658:G1658"/>
    <mergeCell ref="A1660:G1660"/>
    <mergeCell ref="A1666:G1666"/>
    <mergeCell ref="A1684:G1684"/>
    <mergeCell ref="A1689:G1689"/>
    <mergeCell ref="A1699:G1699"/>
    <mergeCell ref="A1704:G1704"/>
    <mergeCell ref="A1715:G1715"/>
    <mergeCell ref="A1724:G1724"/>
    <mergeCell ref="A1726:G1726"/>
    <mergeCell ref="A1728:G1728"/>
    <mergeCell ref="A1733:G1733"/>
    <mergeCell ref="A1737:G1737"/>
    <mergeCell ref="A1739:G1739"/>
    <mergeCell ref="A1750:G1750"/>
    <mergeCell ref="A1760:G1760"/>
    <mergeCell ref="A1761:G1761"/>
    <mergeCell ref="A1762:G1762"/>
    <mergeCell ref="A1769:G1769"/>
    <mergeCell ref="A1770:G1770"/>
    <mergeCell ref="A1774:G1774"/>
    <mergeCell ref="A1780:G1780"/>
    <mergeCell ref="A1781:G1781"/>
    <mergeCell ref="A1782:G1782"/>
    <mergeCell ref="A1785:G1785"/>
    <mergeCell ref="A1791:G1791"/>
    <mergeCell ref="A1793:G1793"/>
    <mergeCell ref="A1797:G1797"/>
    <mergeCell ref="A1800:G1800"/>
    <mergeCell ref="A1814:G1814"/>
    <mergeCell ref="A1815:G1815"/>
    <mergeCell ref="A1816:G1816"/>
    <mergeCell ref="A1854:G1854"/>
    <mergeCell ref="A1873:G1873"/>
    <mergeCell ref="A1874:G1874"/>
    <mergeCell ref="A1876:G1876"/>
    <mergeCell ref="A1877:G1877"/>
    <mergeCell ref="A1883:G1883"/>
    <mergeCell ref="A1891:G1891"/>
    <mergeCell ref="A1896:G1896"/>
    <mergeCell ref="A1897:G1897"/>
    <mergeCell ref="A1902:G1902"/>
    <mergeCell ref="A1903:G1903"/>
    <mergeCell ref="A1907:G1907"/>
    <mergeCell ref="A1925:G1925"/>
    <mergeCell ref="A1926:G1926"/>
    <mergeCell ref="A1928:G1928"/>
    <mergeCell ref="A1931:G1931"/>
    <mergeCell ref="A1936:G1936"/>
    <mergeCell ref="A1937:G1937"/>
    <mergeCell ref="A1938:G1938"/>
    <mergeCell ref="A1940:G1940"/>
    <mergeCell ref="A1949:G1949"/>
    <mergeCell ref="A1959:G1959"/>
    <mergeCell ref="A1960:G1960"/>
    <mergeCell ref="A1971:G1971"/>
    <mergeCell ref="A1974:G1974"/>
    <mergeCell ref="A1978:G1978"/>
    <mergeCell ref="A1979:G1979"/>
    <mergeCell ref="A1997:G1997"/>
    <mergeCell ref="A1999:G1999"/>
    <mergeCell ref="A2014:G2014"/>
    <mergeCell ref="A2022:G2022"/>
    <mergeCell ref="A2027:G2027"/>
    <mergeCell ref="A2035:G2035"/>
    <mergeCell ref="A2040:G2040"/>
    <mergeCell ref="A2066:G2066"/>
    <mergeCell ref="A2067:G2067"/>
    <mergeCell ref="A2068:G2068"/>
    <mergeCell ref="A2074:G2074"/>
    <mergeCell ref="A2081:G2081"/>
    <mergeCell ref="A2086:G2086"/>
    <mergeCell ref="A2087:G2087"/>
    <mergeCell ref="A2088:G2088"/>
    <mergeCell ref="A2115:G2115"/>
    <mergeCell ref="A2125:G2125"/>
    <mergeCell ref="A2130:G2130"/>
    <mergeCell ref="A2141:G2141"/>
    <mergeCell ref="A2142:G2142"/>
    <mergeCell ref="A2149:G2149"/>
    <mergeCell ref="A2150:G2150"/>
    <mergeCell ref="A2151:G2151"/>
    <mergeCell ref="A2156:G2156"/>
    <mergeCell ref="A2157:G2157"/>
    <mergeCell ref="A2160:G2160"/>
    <mergeCell ref="A2164:G2164"/>
    <mergeCell ref="A2165:G2165"/>
    <mergeCell ref="A2166:G2166"/>
    <mergeCell ref="A2176:G2176"/>
    <mergeCell ref="A2188:G2188"/>
    <mergeCell ref="A2191:G2191"/>
    <mergeCell ref="A2202:G2202"/>
    <mergeCell ref="A2203:G2203"/>
    <mergeCell ref="A2224:G2224"/>
    <mergeCell ref="A2244:G2244"/>
    <mergeCell ref="A2253:G2253"/>
    <mergeCell ref="A2269:G2269"/>
    <mergeCell ref="A2276:G2276"/>
    <mergeCell ref="A2288:G2288"/>
    <mergeCell ref="A2303:G2303"/>
    <mergeCell ref="A2346:G2346"/>
    <mergeCell ref="A2347:G2347"/>
    <mergeCell ref="A2381:G2381"/>
    <mergeCell ref="A2383:G2383"/>
    <mergeCell ref="A2384:G2384"/>
    <mergeCell ref="A2388:G2388"/>
    <mergeCell ref="A2409:G2409"/>
    <mergeCell ref="A2411:G2411"/>
    <mergeCell ref="A2412:G2412"/>
    <mergeCell ref="A2418:G2418"/>
    <mergeCell ref="A2424:G2424"/>
    <mergeCell ref="A2426:G2426"/>
    <mergeCell ref="A2427:G2427"/>
    <mergeCell ref="A2428:G2428"/>
    <mergeCell ref="A2430:G2430"/>
    <mergeCell ref="A2447:G2447"/>
    <mergeCell ref="A2454:G2454"/>
    <mergeCell ref="A2464:G2464"/>
    <mergeCell ref="A2468:G2468"/>
    <mergeCell ref="A2474:G2474"/>
    <mergeCell ref="A2478:G2478"/>
    <mergeCell ref="A2482:G2482"/>
    <mergeCell ref="A2483:G2483"/>
    <mergeCell ref="A2495:G2495"/>
    <mergeCell ref="A2498:G2498"/>
    <mergeCell ref="A2527:G2527"/>
    <mergeCell ref="A2530:G2530"/>
    <mergeCell ref="A2534:G2534"/>
    <mergeCell ref="A2540:G2540"/>
    <mergeCell ref="A2594:G2594"/>
    <mergeCell ref="A2595:G2595"/>
    <mergeCell ref="A2598:G2598"/>
    <mergeCell ref="A2604:G2604"/>
    <mergeCell ref="A2609:G2609"/>
    <mergeCell ref="A2613:G2613"/>
    <mergeCell ref="A2616:G2616"/>
    <mergeCell ref="A2621:G2621"/>
    <mergeCell ref="A2629:G2629"/>
    <mergeCell ref="A2632:G2632"/>
    <mergeCell ref="A2633:G2633"/>
    <mergeCell ref="A2646:G2646"/>
    <mergeCell ref="A2654:G2654"/>
    <mergeCell ref="A2655:G2655"/>
    <mergeCell ref="A2669:G2669"/>
    <mergeCell ref="A2670:G2670"/>
    <mergeCell ref="A2781:G2781"/>
    <mergeCell ref="A2809:G2809"/>
    <mergeCell ref="A2873:G2873"/>
    <mergeCell ref="A2882:G2882"/>
    <mergeCell ref="A2900:G2900"/>
    <mergeCell ref="A2901:G2901"/>
    <mergeCell ref="A2907:G2907"/>
    <mergeCell ref="A2917:G2917"/>
    <mergeCell ref="A2921:G2921"/>
    <mergeCell ref="A2922:G2922"/>
    <mergeCell ref="A3023:G3023"/>
    <mergeCell ref="A3064:G3064"/>
    <mergeCell ref="A3069:G3069"/>
    <mergeCell ref="A3080:G3080"/>
    <mergeCell ref="A3081:G3081"/>
    <mergeCell ref="A3082:G3082"/>
    <mergeCell ref="A3083:G3083"/>
    <mergeCell ref="A3087:G3087"/>
    <mergeCell ref="A3099:G3099"/>
    <mergeCell ref="A3102:G3102"/>
    <mergeCell ref="A3108:G3108"/>
    <mergeCell ref="A3111:G3111"/>
    <mergeCell ref="A3112:G3112"/>
    <mergeCell ref="A3115:G3115"/>
    <mergeCell ref="A3116:G3116"/>
    <mergeCell ref="A3120:G3120"/>
    <mergeCell ref="A3121:G3121"/>
    <mergeCell ref="A3125:G3125"/>
    <mergeCell ref="A3126:G3126"/>
    <mergeCell ref="A3127:G3127"/>
    <mergeCell ref="A3133:G3133"/>
    <mergeCell ref="A3135:G3135"/>
    <mergeCell ref="A3139:G3139"/>
    <mergeCell ref="A3140:G3140"/>
    <mergeCell ref="A3142:G3142"/>
    <mergeCell ref="A3147:G3147"/>
    <mergeCell ref="A3148:G3148"/>
    <mergeCell ref="A3150:G3150"/>
    <mergeCell ref="A3153:G3153"/>
    <mergeCell ref="A3155:G3155"/>
    <mergeCell ref="A3156:G3156"/>
    <mergeCell ref="A3162:G3162"/>
    <mergeCell ref="A3174:G3174"/>
    <mergeCell ref="A3182:G3182"/>
    <mergeCell ref="A3191:G3191"/>
    <mergeCell ref="A3198:G3198"/>
    <mergeCell ref="A3199:G3199"/>
    <mergeCell ref="A3210:G3210"/>
    <mergeCell ref="A3212:G3212"/>
    <mergeCell ref="A3216:G3216"/>
    <mergeCell ref="A3217:G3217"/>
    <mergeCell ref="A3248:G3248"/>
    <mergeCell ref="A3250:G3250"/>
    <mergeCell ref="A3256:G3256"/>
    <mergeCell ref="A3257:G3257"/>
    <mergeCell ref="A3264:G3264"/>
    <mergeCell ref="A3269:G3269"/>
    <mergeCell ref="A3276:G3276"/>
  </mergeCell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  <hyperlink ref="D30" r:id="rId_hyperlink_14"/>
    <hyperlink ref="D31" r:id="rId_hyperlink_15"/>
    <hyperlink ref="D32" r:id="rId_hyperlink_16"/>
    <hyperlink ref="D33" r:id="rId_hyperlink_17"/>
    <hyperlink ref="D34" r:id="rId_hyperlink_18"/>
    <hyperlink ref="D35" r:id="rId_hyperlink_19"/>
    <hyperlink ref="D36" r:id="rId_hyperlink_20"/>
    <hyperlink ref="D42" r:id="rId_hyperlink_21"/>
    <hyperlink ref="D43" r:id="rId_hyperlink_22"/>
    <hyperlink ref="D44" r:id="rId_hyperlink_23"/>
    <hyperlink ref="D45" r:id="rId_hyperlink_24"/>
    <hyperlink ref="D46" r:id="rId_hyperlink_25"/>
    <hyperlink ref="D47" r:id="rId_hyperlink_26"/>
    <hyperlink ref="D48" r:id="rId_hyperlink_27"/>
    <hyperlink ref="D49" r:id="rId_hyperlink_28"/>
    <hyperlink ref="D50" r:id="rId_hyperlink_29"/>
    <hyperlink ref="D51" r:id="rId_hyperlink_30"/>
    <hyperlink ref="D52" r:id="rId_hyperlink_31"/>
    <hyperlink ref="D53" r:id="rId_hyperlink_32"/>
    <hyperlink ref="D54" r:id="rId_hyperlink_33"/>
    <hyperlink ref="D55" r:id="rId_hyperlink_34"/>
    <hyperlink ref="D56" r:id="rId_hyperlink_35"/>
    <hyperlink ref="D57" r:id="rId_hyperlink_36"/>
    <hyperlink ref="D58" r:id="rId_hyperlink_37"/>
    <hyperlink ref="D59" r:id="rId_hyperlink_38"/>
    <hyperlink ref="D61" r:id="rId_hyperlink_39"/>
    <hyperlink ref="D62" r:id="rId_hyperlink_40"/>
    <hyperlink ref="D63" r:id="rId_hyperlink_41"/>
    <hyperlink ref="D64" r:id="rId_hyperlink_42"/>
    <hyperlink ref="D65" r:id="rId_hyperlink_43"/>
    <hyperlink ref="D66" r:id="rId_hyperlink_44"/>
    <hyperlink ref="D67" r:id="rId_hyperlink_45"/>
    <hyperlink ref="D68" r:id="rId_hyperlink_46"/>
    <hyperlink ref="D69" r:id="rId_hyperlink_47"/>
    <hyperlink ref="D70" r:id="rId_hyperlink_48"/>
    <hyperlink ref="D72" r:id="rId_hyperlink_49"/>
    <hyperlink ref="D73" r:id="rId_hyperlink_50"/>
    <hyperlink ref="D74" r:id="rId_hyperlink_51"/>
    <hyperlink ref="D75" r:id="rId_hyperlink_52"/>
    <hyperlink ref="D76" r:id="rId_hyperlink_53"/>
    <hyperlink ref="D77" r:id="rId_hyperlink_54"/>
    <hyperlink ref="D78" r:id="rId_hyperlink_55"/>
    <hyperlink ref="D79" r:id="rId_hyperlink_56"/>
    <hyperlink ref="D81" r:id="rId_hyperlink_57"/>
    <hyperlink ref="D82" r:id="rId_hyperlink_58"/>
    <hyperlink ref="D83" r:id="rId_hyperlink_59"/>
    <hyperlink ref="D84" r:id="rId_hyperlink_60"/>
    <hyperlink ref="D85" r:id="rId_hyperlink_61"/>
    <hyperlink ref="D86" r:id="rId_hyperlink_62"/>
    <hyperlink ref="D87" r:id="rId_hyperlink_63"/>
    <hyperlink ref="D88" r:id="rId_hyperlink_64"/>
    <hyperlink ref="D89" r:id="rId_hyperlink_65"/>
    <hyperlink ref="D90" r:id="rId_hyperlink_66"/>
    <hyperlink ref="D91" r:id="rId_hyperlink_67"/>
    <hyperlink ref="D92" r:id="rId_hyperlink_68"/>
    <hyperlink ref="D93" r:id="rId_hyperlink_69"/>
    <hyperlink ref="D95" r:id="rId_hyperlink_70"/>
    <hyperlink ref="D96" r:id="rId_hyperlink_71"/>
    <hyperlink ref="D97" r:id="rId_hyperlink_72"/>
    <hyperlink ref="D98" r:id="rId_hyperlink_73"/>
    <hyperlink ref="D99" r:id="rId_hyperlink_74"/>
    <hyperlink ref="D101" r:id="rId_hyperlink_75"/>
    <hyperlink ref="D102" r:id="rId_hyperlink_76"/>
    <hyperlink ref="D103" r:id="rId_hyperlink_77"/>
    <hyperlink ref="D104" r:id="rId_hyperlink_78"/>
    <hyperlink ref="D105" r:id="rId_hyperlink_79"/>
    <hyperlink ref="D106" r:id="rId_hyperlink_80"/>
    <hyperlink ref="D107" r:id="rId_hyperlink_81"/>
    <hyperlink ref="D108" r:id="rId_hyperlink_82"/>
    <hyperlink ref="D109" r:id="rId_hyperlink_83"/>
    <hyperlink ref="D110" r:id="rId_hyperlink_84"/>
    <hyperlink ref="D111" r:id="rId_hyperlink_85"/>
    <hyperlink ref="D115" r:id="rId_hyperlink_86"/>
    <hyperlink ref="D116" r:id="rId_hyperlink_87"/>
    <hyperlink ref="D117" r:id="rId_hyperlink_88"/>
    <hyperlink ref="D119" r:id="rId_hyperlink_89"/>
    <hyperlink ref="D120" r:id="rId_hyperlink_90"/>
    <hyperlink ref="D121" r:id="rId_hyperlink_91"/>
    <hyperlink ref="D122" r:id="rId_hyperlink_92"/>
    <hyperlink ref="D123" r:id="rId_hyperlink_93"/>
    <hyperlink ref="D126" r:id="rId_hyperlink_94"/>
    <hyperlink ref="D127" r:id="rId_hyperlink_95"/>
    <hyperlink ref="D128" r:id="rId_hyperlink_96"/>
    <hyperlink ref="D129" r:id="rId_hyperlink_97"/>
    <hyperlink ref="D130" r:id="rId_hyperlink_98"/>
    <hyperlink ref="D131" r:id="rId_hyperlink_99"/>
    <hyperlink ref="D132" r:id="rId_hyperlink_100"/>
    <hyperlink ref="D133" r:id="rId_hyperlink_101"/>
    <hyperlink ref="D134" r:id="rId_hyperlink_102"/>
    <hyperlink ref="D135" r:id="rId_hyperlink_103"/>
    <hyperlink ref="D136" r:id="rId_hyperlink_104"/>
    <hyperlink ref="D137" r:id="rId_hyperlink_105"/>
    <hyperlink ref="D138" r:id="rId_hyperlink_106"/>
    <hyperlink ref="D139" r:id="rId_hyperlink_107"/>
    <hyperlink ref="D140" r:id="rId_hyperlink_108"/>
    <hyperlink ref="D141" r:id="rId_hyperlink_109"/>
    <hyperlink ref="D142" r:id="rId_hyperlink_110"/>
    <hyperlink ref="D143" r:id="rId_hyperlink_111"/>
    <hyperlink ref="D144" r:id="rId_hyperlink_112"/>
    <hyperlink ref="D145" r:id="rId_hyperlink_113"/>
    <hyperlink ref="D146" r:id="rId_hyperlink_114"/>
    <hyperlink ref="D147" r:id="rId_hyperlink_115"/>
    <hyperlink ref="D148" r:id="rId_hyperlink_116"/>
    <hyperlink ref="D149" r:id="rId_hyperlink_117"/>
    <hyperlink ref="D150" r:id="rId_hyperlink_118"/>
    <hyperlink ref="D151" r:id="rId_hyperlink_119"/>
    <hyperlink ref="D152" r:id="rId_hyperlink_120"/>
    <hyperlink ref="D153" r:id="rId_hyperlink_121"/>
    <hyperlink ref="D154" r:id="rId_hyperlink_122"/>
    <hyperlink ref="D155" r:id="rId_hyperlink_123"/>
    <hyperlink ref="D157" r:id="rId_hyperlink_124"/>
    <hyperlink ref="D158" r:id="rId_hyperlink_125"/>
    <hyperlink ref="D159" r:id="rId_hyperlink_126"/>
    <hyperlink ref="D160" r:id="rId_hyperlink_127"/>
    <hyperlink ref="D161" r:id="rId_hyperlink_128"/>
    <hyperlink ref="D162" r:id="rId_hyperlink_129"/>
    <hyperlink ref="D164" r:id="rId_hyperlink_130"/>
    <hyperlink ref="D165" r:id="rId_hyperlink_131"/>
    <hyperlink ref="D167" r:id="rId_hyperlink_132"/>
    <hyperlink ref="D168" r:id="rId_hyperlink_133"/>
    <hyperlink ref="D169" r:id="rId_hyperlink_134"/>
    <hyperlink ref="D170" r:id="rId_hyperlink_135"/>
    <hyperlink ref="D172" r:id="rId_hyperlink_136"/>
    <hyperlink ref="D173" r:id="rId_hyperlink_137"/>
    <hyperlink ref="D174" r:id="rId_hyperlink_138"/>
    <hyperlink ref="D175" r:id="rId_hyperlink_139"/>
    <hyperlink ref="D176" r:id="rId_hyperlink_140"/>
    <hyperlink ref="D177" r:id="rId_hyperlink_141"/>
    <hyperlink ref="D179" r:id="rId_hyperlink_142"/>
    <hyperlink ref="D180" r:id="rId_hyperlink_143"/>
    <hyperlink ref="D181" r:id="rId_hyperlink_144"/>
    <hyperlink ref="D183" r:id="rId_hyperlink_145"/>
    <hyperlink ref="D184" r:id="rId_hyperlink_146"/>
    <hyperlink ref="D185" r:id="rId_hyperlink_147"/>
    <hyperlink ref="D186" r:id="rId_hyperlink_148"/>
    <hyperlink ref="D188" r:id="rId_hyperlink_149"/>
    <hyperlink ref="D189" r:id="rId_hyperlink_150"/>
    <hyperlink ref="D192" r:id="rId_hyperlink_151"/>
    <hyperlink ref="D193" r:id="rId_hyperlink_152"/>
    <hyperlink ref="D194" r:id="rId_hyperlink_153"/>
    <hyperlink ref="D195" r:id="rId_hyperlink_154"/>
    <hyperlink ref="D196" r:id="rId_hyperlink_155"/>
    <hyperlink ref="D197" r:id="rId_hyperlink_156"/>
    <hyperlink ref="D199" r:id="rId_hyperlink_157"/>
    <hyperlink ref="D200" r:id="rId_hyperlink_158"/>
    <hyperlink ref="D201" r:id="rId_hyperlink_159"/>
    <hyperlink ref="D202" r:id="rId_hyperlink_160"/>
    <hyperlink ref="D203" r:id="rId_hyperlink_161"/>
    <hyperlink ref="D204" r:id="rId_hyperlink_162"/>
    <hyperlink ref="D205" r:id="rId_hyperlink_163"/>
    <hyperlink ref="D206" r:id="rId_hyperlink_164"/>
    <hyperlink ref="D207" r:id="rId_hyperlink_165"/>
    <hyperlink ref="D208" r:id="rId_hyperlink_166"/>
    <hyperlink ref="D209" r:id="rId_hyperlink_167"/>
    <hyperlink ref="D210" r:id="rId_hyperlink_168"/>
    <hyperlink ref="D212" r:id="rId_hyperlink_169"/>
    <hyperlink ref="D213" r:id="rId_hyperlink_170"/>
    <hyperlink ref="D214" r:id="rId_hyperlink_171"/>
    <hyperlink ref="D215" r:id="rId_hyperlink_172"/>
    <hyperlink ref="D216" r:id="rId_hyperlink_173"/>
    <hyperlink ref="D217" r:id="rId_hyperlink_174"/>
    <hyperlink ref="D218" r:id="rId_hyperlink_175"/>
    <hyperlink ref="D219" r:id="rId_hyperlink_176"/>
    <hyperlink ref="D220" r:id="rId_hyperlink_177"/>
    <hyperlink ref="D221" r:id="rId_hyperlink_178"/>
    <hyperlink ref="D224" r:id="rId_hyperlink_179"/>
    <hyperlink ref="D227" r:id="rId_hyperlink_180"/>
    <hyperlink ref="D228" r:id="rId_hyperlink_181"/>
    <hyperlink ref="D229" r:id="rId_hyperlink_182"/>
    <hyperlink ref="D230" r:id="rId_hyperlink_183"/>
    <hyperlink ref="D231" r:id="rId_hyperlink_184"/>
    <hyperlink ref="D232" r:id="rId_hyperlink_185"/>
    <hyperlink ref="D233" r:id="rId_hyperlink_186"/>
    <hyperlink ref="D234" r:id="rId_hyperlink_187"/>
    <hyperlink ref="D235" r:id="rId_hyperlink_188"/>
    <hyperlink ref="D236" r:id="rId_hyperlink_189"/>
    <hyperlink ref="D238" r:id="rId_hyperlink_190"/>
    <hyperlink ref="D239" r:id="rId_hyperlink_191"/>
    <hyperlink ref="D242" r:id="rId_hyperlink_192"/>
    <hyperlink ref="D243" r:id="rId_hyperlink_193"/>
    <hyperlink ref="D244" r:id="rId_hyperlink_194"/>
    <hyperlink ref="D245" r:id="rId_hyperlink_195"/>
    <hyperlink ref="D246" r:id="rId_hyperlink_196"/>
    <hyperlink ref="D247" r:id="rId_hyperlink_197"/>
    <hyperlink ref="D248" r:id="rId_hyperlink_198"/>
    <hyperlink ref="D249" r:id="rId_hyperlink_199"/>
    <hyperlink ref="D250" r:id="rId_hyperlink_200"/>
    <hyperlink ref="D251" r:id="rId_hyperlink_201"/>
    <hyperlink ref="D252" r:id="rId_hyperlink_202"/>
    <hyperlink ref="D253" r:id="rId_hyperlink_203"/>
    <hyperlink ref="D254" r:id="rId_hyperlink_204"/>
    <hyperlink ref="D255" r:id="rId_hyperlink_205"/>
    <hyperlink ref="D256" r:id="rId_hyperlink_206"/>
    <hyperlink ref="D257" r:id="rId_hyperlink_207"/>
    <hyperlink ref="D258" r:id="rId_hyperlink_208"/>
    <hyperlink ref="D259" r:id="rId_hyperlink_209"/>
    <hyperlink ref="D260" r:id="rId_hyperlink_210"/>
    <hyperlink ref="D261" r:id="rId_hyperlink_211"/>
    <hyperlink ref="D262" r:id="rId_hyperlink_212"/>
    <hyperlink ref="D263" r:id="rId_hyperlink_213"/>
    <hyperlink ref="D264" r:id="rId_hyperlink_214"/>
    <hyperlink ref="D265" r:id="rId_hyperlink_215"/>
    <hyperlink ref="D266" r:id="rId_hyperlink_216"/>
    <hyperlink ref="D267" r:id="rId_hyperlink_217"/>
    <hyperlink ref="D269" r:id="rId_hyperlink_218"/>
    <hyperlink ref="D270" r:id="rId_hyperlink_219"/>
    <hyperlink ref="D271" r:id="rId_hyperlink_220"/>
    <hyperlink ref="D274" r:id="rId_hyperlink_221"/>
    <hyperlink ref="D275" r:id="rId_hyperlink_222"/>
    <hyperlink ref="D276" r:id="rId_hyperlink_223"/>
    <hyperlink ref="D277" r:id="rId_hyperlink_224"/>
    <hyperlink ref="D278" r:id="rId_hyperlink_225"/>
    <hyperlink ref="D279" r:id="rId_hyperlink_226"/>
    <hyperlink ref="D280" r:id="rId_hyperlink_227"/>
    <hyperlink ref="D283" r:id="rId_hyperlink_228"/>
    <hyperlink ref="D285" r:id="rId_hyperlink_229"/>
    <hyperlink ref="D286" r:id="rId_hyperlink_230"/>
    <hyperlink ref="D287" r:id="rId_hyperlink_231"/>
    <hyperlink ref="D288" r:id="rId_hyperlink_232"/>
    <hyperlink ref="D289" r:id="rId_hyperlink_233"/>
    <hyperlink ref="D290" r:id="rId_hyperlink_234"/>
    <hyperlink ref="D291" r:id="rId_hyperlink_235"/>
    <hyperlink ref="D292" r:id="rId_hyperlink_236"/>
    <hyperlink ref="D293" r:id="rId_hyperlink_237"/>
    <hyperlink ref="D294" r:id="rId_hyperlink_238"/>
    <hyperlink ref="D295" r:id="rId_hyperlink_239"/>
    <hyperlink ref="D296" r:id="rId_hyperlink_240"/>
    <hyperlink ref="D297" r:id="rId_hyperlink_241"/>
    <hyperlink ref="D298" r:id="rId_hyperlink_242"/>
    <hyperlink ref="D299" r:id="rId_hyperlink_243"/>
    <hyperlink ref="D300" r:id="rId_hyperlink_244"/>
    <hyperlink ref="D301" r:id="rId_hyperlink_245"/>
    <hyperlink ref="D302" r:id="rId_hyperlink_246"/>
    <hyperlink ref="D303" r:id="rId_hyperlink_247"/>
    <hyperlink ref="D304" r:id="rId_hyperlink_248"/>
    <hyperlink ref="D305" r:id="rId_hyperlink_249"/>
    <hyperlink ref="D306" r:id="rId_hyperlink_250"/>
    <hyperlink ref="D307" r:id="rId_hyperlink_251"/>
    <hyperlink ref="D308" r:id="rId_hyperlink_252"/>
    <hyperlink ref="D309" r:id="rId_hyperlink_253"/>
    <hyperlink ref="D310" r:id="rId_hyperlink_254"/>
    <hyperlink ref="D311" r:id="rId_hyperlink_255"/>
    <hyperlink ref="D312" r:id="rId_hyperlink_256"/>
    <hyperlink ref="D313" r:id="rId_hyperlink_257"/>
    <hyperlink ref="D314" r:id="rId_hyperlink_258"/>
    <hyperlink ref="D315" r:id="rId_hyperlink_259"/>
    <hyperlink ref="D316" r:id="rId_hyperlink_260"/>
    <hyperlink ref="D317" r:id="rId_hyperlink_261"/>
    <hyperlink ref="D318" r:id="rId_hyperlink_262"/>
    <hyperlink ref="D319" r:id="rId_hyperlink_263"/>
    <hyperlink ref="D320" r:id="rId_hyperlink_264"/>
    <hyperlink ref="D321" r:id="rId_hyperlink_265"/>
    <hyperlink ref="D322" r:id="rId_hyperlink_266"/>
    <hyperlink ref="D323" r:id="rId_hyperlink_267"/>
    <hyperlink ref="D324" r:id="rId_hyperlink_268"/>
    <hyperlink ref="D325" r:id="rId_hyperlink_269"/>
    <hyperlink ref="D326" r:id="rId_hyperlink_270"/>
    <hyperlink ref="D327" r:id="rId_hyperlink_271"/>
    <hyperlink ref="D328" r:id="rId_hyperlink_272"/>
    <hyperlink ref="D329" r:id="rId_hyperlink_273"/>
    <hyperlink ref="D330" r:id="rId_hyperlink_274"/>
    <hyperlink ref="D331" r:id="rId_hyperlink_275"/>
    <hyperlink ref="D332" r:id="rId_hyperlink_276"/>
    <hyperlink ref="D333" r:id="rId_hyperlink_277"/>
    <hyperlink ref="D334" r:id="rId_hyperlink_278"/>
    <hyperlink ref="D335" r:id="rId_hyperlink_279"/>
    <hyperlink ref="D336" r:id="rId_hyperlink_280"/>
    <hyperlink ref="D337" r:id="rId_hyperlink_281"/>
    <hyperlink ref="D338" r:id="rId_hyperlink_282"/>
    <hyperlink ref="D339" r:id="rId_hyperlink_283"/>
    <hyperlink ref="D340" r:id="rId_hyperlink_284"/>
    <hyperlink ref="D341" r:id="rId_hyperlink_285"/>
    <hyperlink ref="D342" r:id="rId_hyperlink_286"/>
    <hyperlink ref="D343" r:id="rId_hyperlink_287"/>
    <hyperlink ref="D344" r:id="rId_hyperlink_288"/>
    <hyperlink ref="D345" r:id="rId_hyperlink_289"/>
    <hyperlink ref="D346" r:id="rId_hyperlink_290"/>
    <hyperlink ref="D347" r:id="rId_hyperlink_291"/>
    <hyperlink ref="D348" r:id="rId_hyperlink_292"/>
    <hyperlink ref="D349" r:id="rId_hyperlink_293"/>
    <hyperlink ref="D350" r:id="rId_hyperlink_294"/>
    <hyperlink ref="D351" r:id="rId_hyperlink_295"/>
    <hyperlink ref="D353" r:id="rId_hyperlink_296"/>
    <hyperlink ref="D354" r:id="rId_hyperlink_297"/>
    <hyperlink ref="D356" r:id="rId_hyperlink_298"/>
    <hyperlink ref="D357" r:id="rId_hyperlink_299"/>
    <hyperlink ref="D358" r:id="rId_hyperlink_300"/>
    <hyperlink ref="D359" r:id="rId_hyperlink_301"/>
    <hyperlink ref="D360" r:id="rId_hyperlink_302"/>
    <hyperlink ref="D361" r:id="rId_hyperlink_303"/>
    <hyperlink ref="D362" r:id="rId_hyperlink_304"/>
    <hyperlink ref="D363" r:id="rId_hyperlink_305"/>
    <hyperlink ref="D364" r:id="rId_hyperlink_306"/>
    <hyperlink ref="D365" r:id="rId_hyperlink_307"/>
    <hyperlink ref="D367" r:id="rId_hyperlink_308"/>
    <hyperlink ref="D368" r:id="rId_hyperlink_309"/>
    <hyperlink ref="D369" r:id="rId_hyperlink_310"/>
    <hyperlink ref="D370" r:id="rId_hyperlink_311"/>
    <hyperlink ref="D371" r:id="rId_hyperlink_312"/>
    <hyperlink ref="D372" r:id="rId_hyperlink_313"/>
    <hyperlink ref="D373" r:id="rId_hyperlink_314"/>
    <hyperlink ref="D374" r:id="rId_hyperlink_315"/>
    <hyperlink ref="D375" r:id="rId_hyperlink_316"/>
    <hyperlink ref="D376" r:id="rId_hyperlink_317"/>
    <hyperlink ref="D377" r:id="rId_hyperlink_318"/>
    <hyperlink ref="D378" r:id="rId_hyperlink_319"/>
    <hyperlink ref="D379" r:id="rId_hyperlink_320"/>
    <hyperlink ref="D380" r:id="rId_hyperlink_321"/>
    <hyperlink ref="D381" r:id="rId_hyperlink_322"/>
    <hyperlink ref="D382" r:id="rId_hyperlink_323"/>
    <hyperlink ref="D383" r:id="rId_hyperlink_324"/>
    <hyperlink ref="D384" r:id="rId_hyperlink_325"/>
    <hyperlink ref="D385" r:id="rId_hyperlink_326"/>
    <hyperlink ref="D386" r:id="rId_hyperlink_327"/>
    <hyperlink ref="D387" r:id="rId_hyperlink_328"/>
    <hyperlink ref="D388" r:id="rId_hyperlink_329"/>
    <hyperlink ref="D389" r:id="rId_hyperlink_330"/>
    <hyperlink ref="D390" r:id="rId_hyperlink_331"/>
    <hyperlink ref="D391" r:id="rId_hyperlink_332"/>
    <hyperlink ref="D392" r:id="rId_hyperlink_333"/>
    <hyperlink ref="D393" r:id="rId_hyperlink_334"/>
    <hyperlink ref="D394" r:id="rId_hyperlink_335"/>
    <hyperlink ref="D395" r:id="rId_hyperlink_336"/>
    <hyperlink ref="D396" r:id="rId_hyperlink_337"/>
    <hyperlink ref="D397" r:id="rId_hyperlink_338"/>
    <hyperlink ref="D398" r:id="rId_hyperlink_339"/>
    <hyperlink ref="D399" r:id="rId_hyperlink_340"/>
    <hyperlink ref="D400" r:id="rId_hyperlink_341"/>
    <hyperlink ref="D401" r:id="rId_hyperlink_342"/>
    <hyperlink ref="D402" r:id="rId_hyperlink_343"/>
    <hyperlink ref="D403" r:id="rId_hyperlink_344"/>
    <hyperlink ref="D404" r:id="rId_hyperlink_345"/>
    <hyperlink ref="D406" r:id="rId_hyperlink_346"/>
    <hyperlink ref="D408" r:id="rId_hyperlink_347"/>
    <hyperlink ref="D410" r:id="rId_hyperlink_348"/>
    <hyperlink ref="D411" r:id="rId_hyperlink_349"/>
    <hyperlink ref="D412" r:id="rId_hyperlink_350"/>
    <hyperlink ref="D413" r:id="rId_hyperlink_351"/>
    <hyperlink ref="D414" r:id="rId_hyperlink_352"/>
    <hyperlink ref="D416" r:id="rId_hyperlink_353"/>
    <hyperlink ref="D417" r:id="rId_hyperlink_354"/>
    <hyperlink ref="D418" r:id="rId_hyperlink_355"/>
    <hyperlink ref="D420" r:id="rId_hyperlink_356"/>
    <hyperlink ref="D421" r:id="rId_hyperlink_357"/>
    <hyperlink ref="D422" r:id="rId_hyperlink_358"/>
    <hyperlink ref="D423" r:id="rId_hyperlink_359"/>
    <hyperlink ref="D424" r:id="rId_hyperlink_360"/>
    <hyperlink ref="D425" r:id="rId_hyperlink_361"/>
    <hyperlink ref="D428" r:id="rId_hyperlink_362"/>
    <hyperlink ref="D429" r:id="rId_hyperlink_363"/>
    <hyperlink ref="D430" r:id="rId_hyperlink_364"/>
    <hyperlink ref="D431" r:id="rId_hyperlink_365"/>
    <hyperlink ref="D432" r:id="rId_hyperlink_366"/>
    <hyperlink ref="D433" r:id="rId_hyperlink_367"/>
    <hyperlink ref="D435" r:id="rId_hyperlink_368"/>
    <hyperlink ref="D436" r:id="rId_hyperlink_369"/>
    <hyperlink ref="D437" r:id="rId_hyperlink_370"/>
    <hyperlink ref="D438" r:id="rId_hyperlink_371"/>
    <hyperlink ref="D441" r:id="rId_hyperlink_372"/>
    <hyperlink ref="D442" r:id="rId_hyperlink_373"/>
    <hyperlink ref="D443" r:id="rId_hyperlink_374"/>
    <hyperlink ref="D444" r:id="rId_hyperlink_375"/>
    <hyperlink ref="D445" r:id="rId_hyperlink_376"/>
    <hyperlink ref="D447" r:id="rId_hyperlink_377"/>
    <hyperlink ref="D448" r:id="rId_hyperlink_378"/>
    <hyperlink ref="D449" r:id="rId_hyperlink_379"/>
    <hyperlink ref="D450" r:id="rId_hyperlink_380"/>
    <hyperlink ref="D451" r:id="rId_hyperlink_381"/>
    <hyperlink ref="D452" r:id="rId_hyperlink_382"/>
    <hyperlink ref="D453" r:id="rId_hyperlink_383"/>
    <hyperlink ref="D454" r:id="rId_hyperlink_384"/>
    <hyperlink ref="D456" r:id="rId_hyperlink_385"/>
    <hyperlink ref="D457" r:id="rId_hyperlink_386"/>
    <hyperlink ref="D460" r:id="rId_hyperlink_387"/>
    <hyperlink ref="D462" r:id="rId_hyperlink_388"/>
    <hyperlink ref="D463" r:id="rId_hyperlink_389"/>
    <hyperlink ref="D464" r:id="rId_hyperlink_390"/>
    <hyperlink ref="D466" r:id="rId_hyperlink_391"/>
    <hyperlink ref="D467" r:id="rId_hyperlink_392"/>
    <hyperlink ref="D468" r:id="rId_hyperlink_393"/>
    <hyperlink ref="D469" r:id="rId_hyperlink_394"/>
    <hyperlink ref="D470" r:id="rId_hyperlink_395"/>
    <hyperlink ref="D471" r:id="rId_hyperlink_396"/>
    <hyperlink ref="D472" r:id="rId_hyperlink_397"/>
    <hyperlink ref="D473" r:id="rId_hyperlink_398"/>
    <hyperlink ref="D474" r:id="rId_hyperlink_399"/>
    <hyperlink ref="D475" r:id="rId_hyperlink_400"/>
    <hyperlink ref="D476" r:id="rId_hyperlink_401"/>
    <hyperlink ref="D478" r:id="rId_hyperlink_402"/>
    <hyperlink ref="D481" r:id="rId_hyperlink_403"/>
    <hyperlink ref="D482" r:id="rId_hyperlink_404"/>
    <hyperlink ref="D483" r:id="rId_hyperlink_405"/>
    <hyperlink ref="D484" r:id="rId_hyperlink_406"/>
    <hyperlink ref="D485" r:id="rId_hyperlink_407"/>
    <hyperlink ref="D486" r:id="rId_hyperlink_408"/>
    <hyperlink ref="D487" r:id="rId_hyperlink_409"/>
    <hyperlink ref="D488" r:id="rId_hyperlink_410"/>
    <hyperlink ref="D491" r:id="rId_hyperlink_411"/>
    <hyperlink ref="D492" r:id="rId_hyperlink_412"/>
    <hyperlink ref="D493" r:id="rId_hyperlink_413"/>
    <hyperlink ref="D496" r:id="rId_hyperlink_414"/>
    <hyperlink ref="D498" r:id="rId_hyperlink_415"/>
    <hyperlink ref="D499" r:id="rId_hyperlink_416"/>
    <hyperlink ref="D500" r:id="rId_hyperlink_417"/>
    <hyperlink ref="D501" r:id="rId_hyperlink_418"/>
    <hyperlink ref="D502" r:id="rId_hyperlink_419"/>
    <hyperlink ref="D503" r:id="rId_hyperlink_420"/>
    <hyperlink ref="D504" r:id="rId_hyperlink_421"/>
    <hyperlink ref="D505" r:id="rId_hyperlink_422"/>
    <hyperlink ref="D506" r:id="rId_hyperlink_423"/>
    <hyperlink ref="D507" r:id="rId_hyperlink_424"/>
    <hyperlink ref="D508" r:id="rId_hyperlink_425"/>
    <hyperlink ref="D509" r:id="rId_hyperlink_426"/>
    <hyperlink ref="D510" r:id="rId_hyperlink_427"/>
    <hyperlink ref="D511" r:id="rId_hyperlink_428"/>
    <hyperlink ref="D512" r:id="rId_hyperlink_429"/>
    <hyperlink ref="D513" r:id="rId_hyperlink_430"/>
    <hyperlink ref="D514" r:id="rId_hyperlink_431"/>
    <hyperlink ref="D515" r:id="rId_hyperlink_432"/>
    <hyperlink ref="D518" r:id="rId_hyperlink_433"/>
    <hyperlink ref="D519" r:id="rId_hyperlink_434"/>
    <hyperlink ref="D520" r:id="rId_hyperlink_435"/>
    <hyperlink ref="D521" r:id="rId_hyperlink_436"/>
    <hyperlink ref="D522" r:id="rId_hyperlink_437"/>
    <hyperlink ref="D523" r:id="rId_hyperlink_438"/>
    <hyperlink ref="D525" r:id="rId_hyperlink_439"/>
    <hyperlink ref="D526" r:id="rId_hyperlink_440"/>
    <hyperlink ref="D528" r:id="rId_hyperlink_441"/>
    <hyperlink ref="D533" r:id="rId_hyperlink_442"/>
    <hyperlink ref="D534" r:id="rId_hyperlink_443"/>
    <hyperlink ref="D535" r:id="rId_hyperlink_444"/>
    <hyperlink ref="D536" r:id="rId_hyperlink_445"/>
    <hyperlink ref="D537" r:id="rId_hyperlink_446"/>
    <hyperlink ref="D538" r:id="rId_hyperlink_447"/>
    <hyperlink ref="D539" r:id="rId_hyperlink_448"/>
    <hyperlink ref="D540" r:id="rId_hyperlink_449"/>
    <hyperlink ref="D541" r:id="rId_hyperlink_450"/>
    <hyperlink ref="D542" r:id="rId_hyperlink_451"/>
    <hyperlink ref="D543" r:id="rId_hyperlink_452"/>
    <hyperlink ref="D545" r:id="rId_hyperlink_453"/>
    <hyperlink ref="D546" r:id="rId_hyperlink_454"/>
    <hyperlink ref="D547" r:id="rId_hyperlink_455"/>
    <hyperlink ref="D549" r:id="rId_hyperlink_456"/>
    <hyperlink ref="D550" r:id="rId_hyperlink_457"/>
    <hyperlink ref="D551" r:id="rId_hyperlink_458"/>
    <hyperlink ref="D553" r:id="rId_hyperlink_459"/>
    <hyperlink ref="D555" r:id="rId_hyperlink_460"/>
    <hyperlink ref="D556" r:id="rId_hyperlink_461"/>
    <hyperlink ref="D557" r:id="rId_hyperlink_462"/>
    <hyperlink ref="D558" r:id="rId_hyperlink_463"/>
    <hyperlink ref="D559" r:id="rId_hyperlink_464"/>
    <hyperlink ref="D560" r:id="rId_hyperlink_465"/>
    <hyperlink ref="D561" r:id="rId_hyperlink_466"/>
    <hyperlink ref="D562" r:id="rId_hyperlink_467"/>
    <hyperlink ref="D564" r:id="rId_hyperlink_468"/>
    <hyperlink ref="D565" r:id="rId_hyperlink_469"/>
    <hyperlink ref="D566" r:id="rId_hyperlink_470"/>
    <hyperlink ref="D567" r:id="rId_hyperlink_471"/>
    <hyperlink ref="D568" r:id="rId_hyperlink_472"/>
    <hyperlink ref="D571" r:id="rId_hyperlink_473"/>
    <hyperlink ref="D574" r:id="rId_hyperlink_474"/>
    <hyperlink ref="D575" r:id="rId_hyperlink_475"/>
    <hyperlink ref="D576" r:id="rId_hyperlink_476"/>
    <hyperlink ref="D577" r:id="rId_hyperlink_477"/>
    <hyperlink ref="D578" r:id="rId_hyperlink_478"/>
    <hyperlink ref="D579" r:id="rId_hyperlink_479"/>
    <hyperlink ref="D580" r:id="rId_hyperlink_480"/>
    <hyperlink ref="D581" r:id="rId_hyperlink_481"/>
    <hyperlink ref="D582" r:id="rId_hyperlink_482"/>
    <hyperlink ref="D583" r:id="rId_hyperlink_483"/>
    <hyperlink ref="D584" r:id="rId_hyperlink_484"/>
    <hyperlink ref="D585" r:id="rId_hyperlink_485"/>
    <hyperlink ref="D586" r:id="rId_hyperlink_486"/>
    <hyperlink ref="D587" r:id="rId_hyperlink_487"/>
    <hyperlink ref="D588" r:id="rId_hyperlink_488"/>
    <hyperlink ref="D589" r:id="rId_hyperlink_489"/>
    <hyperlink ref="D590" r:id="rId_hyperlink_490"/>
    <hyperlink ref="D591" r:id="rId_hyperlink_491"/>
    <hyperlink ref="D592" r:id="rId_hyperlink_492"/>
    <hyperlink ref="D593" r:id="rId_hyperlink_493"/>
    <hyperlink ref="D594" r:id="rId_hyperlink_494"/>
    <hyperlink ref="D595" r:id="rId_hyperlink_495"/>
    <hyperlink ref="D596" r:id="rId_hyperlink_496"/>
    <hyperlink ref="D597" r:id="rId_hyperlink_497"/>
    <hyperlink ref="D598" r:id="rId_hyperlink_498"/>
    <hyperlink ref="D599" r:id="rId_hyperlink_499"/>
    <hyperlink ref="D600" r:id="rId_hyperlink_500"/>
    <hyperlink ref="D601" r:id="rId_hyperlink_501"/>
    <hyperlink ref="D602" r:id="rId_hyperlink_502"/>
    <hyperlink ref="D603" r:id="rId_hyperlink_503"/>
    <hyperlink ref="D604" r:id="rId_hyperlink_504"/>
    <hyperlink ref="D605" r:id="rId_hyperlink_505"/>
    <hyperlink ref="D606" r:id="rId_hyperlink_506"/>
    <hyperlink ref="D607" r:id="rId_hyperlink_507"/>
    <hyperlink ref="D609" r:id="rId_hyperlink_508"/>
    <hyperlink ref="D611" r:id="rId_hyperlink_509"/>
    <hyperlink ref="D612" r:id="rId_hyperlink_510"/>
    <hyperlink ref="D613" r:id="rId_hyperlink_511"/>
    <hyperlink ref="D614" r:id="rId_hyperlink_512"/>
    <hyperlink ref="D615" r:id="rId_hyperlink_513"/>
    <hyperlink ref="D618" r:id="rId_hyperlink_514"/>
    <hyperlink ref="D619" r:id="rId_hyperlink_515"/>
    <hyperlink ref="D620" r:id="rId_hyperlink_516"/>
    <hyperlink ref="D621" r:id="rId_hyperlink_517"/>
    <hyperlink ref="D622" r:id="rId_hyperlink_518"/>
    <hyperlink ref="D623" r:id="rId_hyperlink_519"/>
    <hyperlink ref="D624" r:id="rId_hyperlink_520"/>
    <hyperlink ref="D625" r:id="rId_hyperlink_521"/>
    <hyperlink ref="D626" r:id="rId_hyperlink_522"/>
    <hyperlink ref="D627" r:id="rId_hyperlink_523"/>
    <hyperlink ref="D628" r:id="rId_hyperlink_524"/>
    <hyperlink ref="D629" r:id="rId_hyperlink_525"/>
    <hyperlink ref="D631" r:id="rId_hyperlink_526"/>
    <hyperlink ref="D632" r:id="rId_hyperlink_527"/>
    <hyperlink ref="D633" r:id="rId_hyperlink_528"/>
    <hyperlink ref="D634" r:id="rId_hyperlink_529"/>
    <hyperlink ref="D635" r:id="rId_hyperlink_530"/>
    <hyperlink ref="D636" r:id="rId_hyperlink_531"/>
    <hyperlink ref="D637" r:id="rId_hyperlink_532"/>
    <hyperlink ref="D638" r:id="rId_hyperlink_533"/>
    <hyperlink ref="D639" r:id="rId_hyperlink_534"/>
    <hyperlink ref="D640" r:id="rId_hyperlink_535"/>
    <hyperlink ref="D641" r:id="rId_hyperlink_536"/>
    <hyperlink ref="D642" r:id="rId_hyperlink_537"/>
    <hyperlink ref="D643" r:id="rId_hyperlink_538"/>
    <hyperlink ref="D644" r:id="rId_hyperlink_539"/>
    <hyperlink ref="D647" r:id="rId_hyperlink_540"/>
    <hyperlink ref="D648" r:id="rId_hyperlink_541"/>
    <hyperlink ref="D649" r:id="rId_hyperlink_542"/>
    <hyperlink ref="D650" r:id="rId_hyperlink_543"/>
    <hyperlink ref="D651" r:id="rId_hyperlink_544"/>
    <hyperlink ref="D652" r:id="rId_hyperlink_545"/>
    <hyperlink ref="D653" r:id="rId_hyperlink_546"/>
    <hyperlink ref="D654" r:id="rId_hyperlink_547"/>
    <hyperlink ref="D655" r:id="rId_hyperlink_548"/>
    <hyperlink ref="D656" r:id="rId_hyperlink_549"/>
    <hyperlink ref="D657" r:id="rId_hyperlink_550"/>
    <hyperlink ref="D658" r:id="rId_hyperlink_551"/>
    <hyperlink ref="D659" r:id="rId_hyperlink_552"/>
    <hyperlink ref="D660" r:id="rId_hyperlink_553"/>
    <hyperlink ref="D661" r:id="rId_hyperlink_554"/>
    <hyperlink ref="D662" r:id="rId_hyperlink_555"/>
    <hyperlink ref="D663" r:id="rId_hyperlink_556"/>
    <hyperlink ref="D665" r:id="rId_hyperlink_557"/>
    <hyperlink ref="D666" r:id="rId_hyperlink_558"/>
    <hyperlink ref="D667" r:id="rId_hyperlink_559"/>
    <hyperlink ref="D668" r:id="rId_hyperlink_560"/>
    <hyperlink ref="D669" r:id="rId_hyperlink_561"/>
    <hyperlink ref="D670" r:id="rId_hyperlink_562"/>
    <hyperlink ref="D671" r:id="rId_hyperlink_563"/>
    <hyperlink ref="D672" r:id="rId_hyperlink_564"/>
    <hyperlink ref="D673" r:id="rId_hyperlink_565"/>
    <hyperlink ref="D674" r:id="rId_hyperlink_566"/>
    <hyperlink ref="D675" r:id="rId_hyperlink_567"/>
    <hyperlink ref="D677" r:id="rId_hyperlink_568"/>
    <hyperlink ref="D678" r:id="rId_hyperlink_569"/>
    <hyperlink ref="D679" r:id="rId_hyperlink_570"/>
    <hyperlink ref="D680" r:id="rId_hyperlink_571"/>
    <hyperlink ref="D681" r:id="rId_hyperlink_572"/>
    <hyperlink ref="D682" r:id="rId_hyperlink_573"/>
    <hyperlink ref="D683" r:id="rId_hyperlink_574"/>
    <hyperlink ref="D684" r:id="rId_hyperlink_575"/>
    <hyperlink ref="D685" r:id="rId_hyperlink_576"/>
    <hyperlink ref="D686" r:id="rId_hyperlink_577"/>
    <hyperlink ref="D687" r:id="rId_hyperlink_578"/>
    <hyperlink ref="D688" r:id="rId_hyperlink_579"/>
    <hyperlink ref="D689" r:id="rId_hyperlink_580"/>
    <hyperlink ref="D690" r:id="rId_hyperlink_581"/>
    <hyperlink ref="D691" r:id="rId_hyperlink_582"/>
    <hyperlink ref="D692" r:id="rId_hyperlink_583"/>
    <hyperlink ref="D693" r:id="rId_hyperlink_584"/>
    <hyperlink ref="D694" r:id="rId_hyperlink_585"/>
    <hyperlink ref="D695" r:id="rId_hyperlink_586"/>
    <hyperlink ref="D696" r:id="rId_hyperlink_587"/>
    <hyperlink ref="D697" r:id="rId_hyperlink_588"/>
    <hyperlink ref="D698" r:id="rId_hyperlink_589"/>
    <hyperlink ref="D699" r:id="rId_hyperlink_590"/>
    <hyperlink ref="D700" r:id="rId_hyperlink_591"/>
    <hyperlink ref="D702" r:id="rId_hyperlink_592"/>
    <hyperlink ref="D705" r:id="rId_hyperlink_593"/>
    <hyperlink ref="D706" r:id="rId_hyperlink_594"/>
    <hyperlink ref="D707" r:id="rId_hyperlink_595"/>
    <hyperlink ref="D708" r:id="rId_hyperlink_596"/>
    <hyperlink ref="D709" r:id="rId_hyperlink_597"/>
    <hyperlink ref="D710" r:id="rId_hyperlink_598"/>
    <hyperlink ref="D713" r:id="rId_hyperlink_599"/>
    <hyperlink ref="D714" r:id="rId_hyperlink_600"/>
    <hyperlink ref="D715" r:id="rId_hyperlink_601"/>
    <hyperlink ref="D716" r:id="rId_hyperlink_602"/>
    <hyperlink ref="D717" r:id="rId_hyperlink_603"/>
    <hyperlink ref="D718" r:id="rId_hyperlink_604"/>
    <hyperlink ref="D719" r:id="rId_hyperlink_605"/>
    <hyperlink ref="D720" r:id="rId_hyperlink_606"/>
    <hyperlink ref="D721" r:id="rId_hyperlink_607"/>
    <hyperlink ref="D722" r:id="rId_hyperlink_608"/>
    <hyperlink ref="D723" r:id="rId_hyperlink_609"/>
    <hyperlink ref="D724" r:id="rId_hyperlink_610"/>
    <hyperlink ref="D725" r:id="rId_hyperlink_611"/>
    <hyperlink ref="D726" r:id="rId_hyperlink_612"/>
    <hyperlink ref="D727" r:id="rId_hyperlink_613"/>
    <hyperlink ref="D728" r:id="rId_hyperlink_614"/>
    <hyperlink ref="D729" r:id="rId_hyperlink_615"/>
    <hyperlink ref="D730" r:id="rId_hyperlink_616"/>
    <hyperlink ref="D731" r:id="rId_hyperlink_617"/>
    <hyperlink ref="D732" r:id="rId_hyperlink_618"/>
    <hyperlink ref="D733" r:id="rId_hyperlink_619"/>
    <hyperlink ref="D734" r:id="rId_hyperlink_620"/>
    <hyperlink ref="D735" r:id="rId_hyperlink_621"/>
    <hyperlink ref="D736" r:id="rId_hyperlink_622"/>
    <hyperlink ref="D737" r:id="rId_hyperlink_623"/>
    <hyperlink ref="D738" r:id="rId_hyperlink_624"/>
    <hyperlink ref="D739" r:id="rId_hyperlink_625"/>
    <hyperlink ref="D740" r:id="rId_hyperlink_626"/>
    <hyperlink ref="D741" r:id="rId_hyperlink_627"/>
    <hyperlink ref="D742" r:id="rId_hyperlink_628"/>
    <hyperlink ref="D743" r:id="rId_hyperlink_629"/>
    <hyperlink ref="D744" r:id="rId_hyperlink_630"/>
    <hyperlink ref="D745" r:id="rId_hyperlink_631"/>
    <hyperlink ref="D746" r:id="rId_hyperlink_632"/>
    <hyperlink ref="D747" r:id="rId_hyperlink_633"/>
    <hyperlink ref="D748" r:id="rId_hyperlink_634"/>
    <hyperlink ref="D749" r:id="rId_hyperlink_635"/>
    <hyperlink ref="D750" r:id="rId_hyperlink_636"/>
    <hyperlink ref="D751" r:id="rId_hyperlink_637"/>
    <hyperlink ref="D752" r:id="rId_hyperlink_638"/>
    <hyperlink ref="D753" r:id="rId_hyperlink_639"/>
    <hyperlink ref="D754" r:id="rId_hyperlink_640"/>
    <hyperlink ref="D755" r:id="rId_hyperlink_641"/>
    <hyperlink ref="D756" r:id="rId_hyperlink_642"/>
    <hyperlink ref="D758" r:id="rId_hyperlink_643"/>
    <hyperlink ref="D759" r:id="rId_hyperlink_644"/>
    <hyperlink ref="D760" r:id="rId_hyperlink_645"/>
    <hyperlink ref="D761" r:id="rId_hyperlink_646"/>
    <hyperlink ref="D762" r:id="rId_hyperlink_647"/>
    <hyperlink ref="D763" r:id="rId_hyperlink_648"/>
    <hyperlink ref="D764" r:id="rId_hyperlink_649"/>
    <hyperlink ref="D765" r:id="rId_hyperlink_650"/>
    <hyperlink ref="D766" r:id="rId_hyperlink_651"/>
    <hyperlink ref="D767" r:id="rId_hyperlink_652"/>
    <hyperlink ref="D768" r:id="rId_hyperlink_653"/>
    <hyperlink ref="D769" r:id="rId_hyperlink_654"/>
    <hyperlink ref="D770" r:id="rId_hyperlink_655"/>
    <hyperlink ref="D771" r:id="rId_hyperlink_656"/>
    <hyperlink ref="D772" r:id="rId_hyperlink_657"/>
    <hyperlink ref="D773" r:id="rId_hyperlink_658"/>
    <hyperlink ref="D774" r:id="rId_hyperlink_659"/>
    <hyperlink ref="D775" r:id="rId_hyperlink_660"/>
    <hyperlink ref="D776" r:id="rId_hyperlink_661"/>
    <hyperlink ref="D777" r:id="rId_hyperlink_662"/>
    <hyperlink ref="D778" r:id="rId_hyperlink_663"/>
    <hyperlink ref="D779" r:id="rId_hyperlink_664"/>
    <hyperlink ref="D780" r:id="rId_hyperlink_665"/>
    <hyperlink ref="D781" r:id="rId_hyperlink_666"/>
    <hyperlink ref="D782" r:id="rId_hyperlink_667"/>
    <hyperlink ref="D783" r:id="rId_hyperlink_668"/>
    <hyperlink ref="D784" r:id="rId_hyperlink_669"/>
    <hyperlink ref="D785" r:id="rId_hyperlink_670"/>
    <hyperlink ref="D786" r:id="rId_hyperlink_671"/>
    <hyperlink ref="D787" r:id="rId_hyperlink_672"/>
    <hyperlink ref="D788" r:id="rId_hyperlink_673"/>
    <hyperlink ref="D789" r:id="rId_hyperlink_674"/>
    <hyperlink ref="D790" r:id="rId_hyperlink_675"/>
    <hyperlink ref="D791" r:id="rId_hyperlink_676"/>
    <hyperlink ref="D793" r:id="rId_hyperlink_677"/>
    <hyperlink ref="D795" r:id="rId_hyperlink_678"/>
    <hyperlink ref="D796" r:id="rId_hyperlink_679"/>
    <hyperlink ref="D797" r:id="rId_hyperlink_680"/>
    <hyperlink ref="D798" r:id="rId_hyperlink_681"/>
    <hyperlink ref="D799" r:id="rId_hyperlink_682"/>
    <hyperlink ref="D800" r:id="rId_hyperlink_683"/>
    <hyperlink ref="D801" r:id="rId_hyperlink_684"/>
    <hyperlink ref="D803" r:id="rId_hyperlink_685"/>
    <hyperlink ref="D804" r:id="rId_hyperlink_686"/>
    <hyperlink ref="D805" r:id="rId_hyperlink_687"/>
    <hyperlink ref="D806" r:id="rId_hyperlink_688"/>
    <hyperlink ref="D807" r:id="rId_hyperlink_689"/>
    <hyperlink ref="D808" r:id="rId_hyperlink_690"/>
    <hyperlink ref="D809" r:id="rId_hyperlink_691"/>
    <hyperlink ref="D810" r:id="rId_hyperlink_692"/>
    <hyperlink ref="D811" r:id="rId_hyperlink_693"/>
    <hyperlink ref="D812" r:id="rId_hyperlink_694"/>
    <hyperlink ref="D813" r:id="rId_hyperlink_695"/>
    <hyperlink ref="D814" r:id="rId_hyperlink_696"/>
    <hyperlink ref="D815" r:id="rId_hyperlink_697"/>
    <hyperlink ref="D816" r:id="rId_hyperlink_698"/>
    <hyperlink ref="D817" r:id="rId_hyperlink_699"/>
    <hyperlink ref="D818" r:id="rId_hyperlink_700"/>
    <hyperlink ref="D819" r:id="rId_hyperlink_701"/>
    <hyperlink ref="D820" r:id="rId_hyperlink_702"/>
    <hyperlink ref="D821" r:id="rId_hyperlink_703"/>
    <hyperlink ref="D822" r:id="rId_hyperlink_704"/>
    <hyperlink ref="D823" r:id="rId_hyperlink_705"/>
    <hyperlink ref="D824" r:id="rId_hyperlink_706"/>
    <hyperlink ref="D825" r:id="rId_hyperlink_707"/>
    <hyperlink ref="D826" r:id="rId_hyperlink_708"/>
    <hyperlink ref="D827" r:id="rId_hyperlink_709"/>
    <hyperlink ref="D828" r:id="rId_hyperlink_710"/>
    <hyperlink ref="D829" r:id="rId_hyperlink_711"/>
    <hyperlink ref="D830" r:id="rId_hyperlink_712"/>
    <hyperlink ref="D831" r:id="rId_hyperlink_713"/>
    <hyperlink ref="D832" r:id="rId_hyperlink_714"/>
    <hyperlink ref="D833" r:id="rId_hyperlink_715"/>
    <hyperlink ref="D834" r:id="rId_hyperlink_716"/>
    <hyperlink ref="D835" r:id="rId_hyperlink_717"/>
    <hyperlink ref="D836" r:id="rId_hyperlink_718"/>
    <hyperlink ref="D838" r:id="rId_hyperlink_719"/>
    <hyperlink ref="D839" r:id="rId_hyperlink_720"/>
    <hyperlink ref="D840" r:id="rId_hyperlink_721"/>
    <hyperlink ref="D841" r:id="rId_hyperlink_722"/>
    <hyperlink ref="D842" r:id="rId_hyperlink_723"/>
    <hyperlink ref="D843" r:id="rId_hyperlink_724"/>
    <hyperlink ref="D844" r:id="rId_hyperlink_725"/>
    <hyperlink ref="D845" r:id="rId_hyperlink_726"/>
    <hyperlink ref="D846" r:id="rId_hyperlink_727"/>
    <hyperlink ref="D847" r:id="rId_hyperlink_728"/>
    <hyperlink ref="D848" r:id="rId_hyperlink_729"/>
    <hyperlink ref="D849" r:id="rId_hyperlink_730"/>
    <hyperlink ref="D850" r:id="rId_hyperlink_731"/>
    <hyperlink ref="D851" r:id="rId_hyperlink_732"/>
    <hyperlink ref="D852" r:id="rId_hyperlink_733"/>
    <hyperlink ref="D853" r:id="rId_hyperlink_734"/>
    <hyperlink ref="D854" r:id="rId_hyperlink_735"/>
    <hyperlink ref="D855" r:id="rId_hyperlink_736"/>
    <hyperlink ref="D856" r:id="rId_hyperlink_737"/>
    <hyperlink ref="D857" r:id="rId_hyperlink_738"/>
    <hyperlink ref="D858" r:id="rId_hyperlink_739"/>
    <hyperlink ref="D859" r:id="rId_hyperlink_740"/>
    <hyperlink ref="D860" r:id="rId_hyperlink_741"/>
    <hyperlink ref="D861" r:id="rId_hyperlink_742"/>
    <hyperlink ref="D862" r:id="rId_hyperlink_743"/>
    <hyperlink ref="D863" r:id="rId_hyperlink_744"/>
    <hyperlink ref="D864" r:id="rId_hyperlink_745"/>
    <hyperlink ref="D865" r:id="rId_hyperlink_746"/>
    <hyperlink ref="D866" r:id="rId_hyperlink_747"/>
    <hyperlink ref="D867" r:id="rId_hyperlink_748"/>
    <hyperlink ref="D868" r:id="rId_hyperlink_749"/>
    <hyperlink ref="D869" r:id="rId_hyperlink_750"/>
    <hyperlink ref="D870" r:id="rId_hyperlink_751"/>
    <hyperlink ref="D871" r:id="rId_hyperlink_752"/>
    <hyperlink ref="D872" r:id="rId_hyperlink_753"/>
    <hyperlink ref="D873" r:id="rId_hyperlink_754"/>
    <hyperlink ref="D874" r:id="rId_hyperlink_755"/>
    <hyperlink ref="D875" r:id="rId_hyperlink_756"/>
    <hyperlink ref="D876" r:id="rId_hyperlink_757"/>
    <hyperlink ref="D878" r:id="rId_hyperlink_758"/>
    <hyperlink ref="D879" r:id="rId_hyperlink_759"/>
    <hyperlink ref="D880" r:id="rId_hyperlink_760"/>
    <hyperlink ref="D881" r:id="rId_hyperlink_761"/>
    <hyperlink ref="D882" r:id="rId_hyperlink_762"/>
    <hyperlink ref="D886" r:id="rId_hyperlink_763"/>
    <hyperlink ref="D887" r:id="rId_hyperlink_764"/>
    <hyperlink ref="D888" r:id="rId_hyperlink_765"/>
    <hyperlink ref="D889" r:id="rId_hyperlink_766"/>
    <hyperlink ref="D890" r:id="rId_hyperlink_767"/>
    <hyperlink ref="D891" r:id="rId_hyperlink_768"/>
    <hyperlink ref="D892" r:id="rId_hyperlink_769"/>
    <hyperlink ref="D893" r:id="rId_hyperlink_770"/>
    <hyperlink ref="D894" r:id="rId_hyperlink_771"/>
    <hyperlink ref="D895" r:id="rId_hyperlink_772"/>
    <hyperlink ref="D896" r:id="rId_hyperlink_773"/>
    <hyperlink ref="D897" r:id="rId_hyperlink_774"/>
    <hyperlink ref="D898" r:id="rId_hyperlink_775"/>
    <hyperlink ref="D899" r:id="rId_hyperlink_776"/>
    <hyperlink ref="D900" r:id="rId_hyperlink_777"/>
    <hyperlink ref="D901" r:id="rId_hyperlink_778"/>
    <hyperlink ref="D904" r:id="rId_hyperlink_779"/>
    <hyperlink ref="D905" r:id="rId_hyperlink_780"/>
    <hyperlink ref="D906" r:id="rId_hyperlink_781"/>
    <hyperlink ref="D907" r:id="rId_hyperlink_782"/>
    <hyperlink ref="D908" r:id="rId_hyperlink_783"/>
    <hyperlink ref="D909" r:id="rId_hyperlink_784"/>
    <hyperlink ref="D910" r:id="rId_hyperlink_785"/>
    <hyperlink ref="D911" r:id="rId_hyperlink_786"/>
    <hyperlink ref="D912" r:id="rId_hyperlink_787"/>
    <hyperlink ref="D913" r:id="rId_hyperlink_788"/>
    <hyperlink ref="D914" r:id="rId_hyperlink_789"/>
    <hyperlink ref="D915" r:id="rId_hyperlink_790"/>
    <hyperlink ref="D916" r:id="rId_hyperlink_791"/>
    <hyperlink ref="D917" r:id="rId_hyperlink_792"/>
    <hyperlink ref="D918" r:id="rId_hyperlink_793"/>
    <hyperlink ref="D919" r:id="rId_hyperlink_794"/>
    <hyperlink ref="D920" r:id="rId_hyperlink_795"/>
    <hyperlink ref="D921" r:id="rId_hyperlink_796"/>
    <hyperlink ref="D922" r:id="rId_hyperlink_797"/>
    <hyperlink ref="D923" r:id="rId_hyperlink_798"/>
    <hyperlink ref="D924" r:id="rId_hyperlink_799"/>
    <hyperlink ref="D925" r:id="rId_hyperlink_800"/>
    <hyperlink ref="D926" r:id="rId_hyperlink_801"/>
    <hyperlink ref="D927" r:id="rId_hyperlink_802"/>
    <hyperlink ref="D928" r:id="rId_hyperlink_803"/>
    <hyperlink ref="D929" r:id="rId_hyperlink_804"/>
    <hyperlink ref="D930" r:id="rId_hyperlink_805"/>
    <hyperlink ref="D931" r:id="rId_hyperlink_806"/>
    <hyperlink ref="D932" r:id="rId_hyperlink_807"/>
    <hyperlink ref="D933" r:id="rId_hyperlink_808"/>
    <hyperlink ref="D934" r:id="rId_hyperlink_809"/>
    <hyperlink ref="D936" r:id="rId_hyperlink_810"/>
    <hyperlink ref="D937" r:id="rId_hyperlink_811"/>
    <hyperlink ref="D938" r:id="rId_hyperlink_812"/>
    <hyperlink ref="D940" r:id="rId_hyperlink_813"/>
    <hyperlink ref="D941" r:id="rId_hyperlink_814"/>
    <hyperlink ref="D942" r:id="rId_hyperlink_815"/>
    <hyperlink ref="D943" r:id="rId_hyperlink_816"/>
    <hyperlink ref="D944" r:id="rId_hyperlink_817"/>
    <hyperlink ref="D945" r:id="rId_hyperlink_818"/>
    <hyperlink ref="D946" r:id="rId_hyperlink_819"/>
    <hyperlink ref="D947" r:id="rId_hyperlink_820"/>
    <hyperlink ref="D948" r:id="rId_hyperlink_821"/>
    <hyperlink ref="D949" r:id="rId_hyperlink_822"/>
    <hyperlink ref="D950" r:id="rId_hyperlink_823"/>
    <hyperlink ref="D951" r:id="rId_hyperlink_824"/>
    <hyperlink ref="D952" r:id="rId_hyperlink_825"/>
    <hyperlink ref="D953" r:id="rId_hyperlink_826"/>
    <hyperlink ref="D954" r:id="rId_hyperlink_827"/>
    <hyperlink ref="D955" r:id="rId_hyperlink_828"/>
    <hyperlink ref="D956" r:id="rId_hyperlink_829"/>
    <hyperlink ref="D957" r:id="rId_hyperlink_830"/>
    <hyperlink ref="D958" r:id="rId_hyperlink_831"/>
    <hyperlink ref="D959" r:id="rId_hyperlink_832"/>
    <hyperlink ref="D960" r:id="rId_hyperlink_833"/>
    <hyperlink ref="D961" r:id="rId_hyperlink_834"/>
    <hyperlink ref="D962" r:id="rId_hyperlink_835"/>
    <hyperlink ref="D963" r:id="rId_hyperlink_836"/>
    <hyperlink ref="D964" r:id="rId_hyperlink_837"/>
    <hyperlink ref="D965" r:id="rId_hyperlink_838"/>
    <hyperlink ref="D966" r:id="rId_hyperlink_839"/>
    <hyperlink ref="D967" r:id="rId_hyperlink_840"/>
    <hyperlink ref="D968" r:id="rId_hyperlink_841"/>
    <hyperlink ref="D969" r:id="rId_hyperlink_842"/>
    <hyperlink ref="D970" r:id="rId_hyperlink_843"/>
    <hyperlink ref="D971" r:id="rId_hyperlink_844"/>
    <hyperlink ref="D972" r:id="rId_hyperlink_845"/>
    <hyperlink ref="D973" r:id="rId_hyperlink_846"/>
    <hyperlink ref="D974" r:id="rId_hyperlink_847"/>
    <hyperlink ref="D975" r:id="rId_hyperlink_848"/>
    <hyperlink ref="D976" r:id="rId_hyperlink_849"/>
    <hyperlink ref="D977" r:id="rId_hyperlink_850"/>
    <hyperlink ref="D978" r:id="rId_hyperlink_851"/>
    <hyperlink ref="D979" r:id="rId_hyperlink_852"/>
    <hyperlink ref="D980" r:id="rId_hyperlink_853"/>
    <hyperlink ref="D981" r:id="rId_hyperlink_854"/>
    <hyperlink ref="D982" r:id="rId_hyperlink_855"/>
    <hyperlink ref="D983" r:id="rId_hyperlink_856"/>
    <hyperlink ref="D984" r:id="rId_hyperlink_857"/>
    <hyperlink ref="D985" r:id="rId_hyperlink_858"/>
    <hyperlink ref="D987" r:id="rId_hyperlink_859"/>
    <hyperlink ref="D988" r:id="rId_hyperlink_860"/>
    <hyperlink ref="D989" r:id="rId_hyperlink_861"/>
    <hyperlink ref="D990" r:id="rId_hyperlink_862"/>
    <hyperlink ref="D991" r:id="rId_hyperlink_863"/>
    <hyperlink ref="D992" r:id="rId_hyperlink_864"/>
    <hyperlink ref="D993" r:id="rId_hyperlink_865"/>
    <hyperlink ref="D994" r:id="rId_hyperlink_866"/>
    <hyperlink ref="D995" r:id="rId_hyperlink_867"/>
    <hyperlink ref="D996" r:id="rId_hyperlink_868"/>
    <hyperlink ref="D997" r:id="rId_hyperlink_869"/>
    <hyperlink ref="D998" r:id="rId_hyperlink_870"/>
    <hyperlink ref="D999" r:id="rId_hyperlink_871"/>
    <hyperlink ref="D1000" r:id="rId_hyperlink_872"/>
    <hyperlink ref="D1001" r:id="rId_hyperlink_873"/>
    <hyperlink ref="D1002" r:id="rId_hyperlink_874"/>
    <hyperlink ref="D1003" r:id="rId_hyperlink_875"/>
    <hyperlink ref="D1004" r:id="rId_hyperlink_876"/>
    <hyperlink ref="D1005" r:id="rId_hyperlink_877"/>
    <hyperlink ref="D1006" r:id="rId_hyperlink_878"/>
    <hyperlink ref="D1007" r:id="rId_hyperlink_879"/>
    <hyperlink ref="D1008" r:id="rId_hyperlink_880"/>
    <hyperlink ref="D1009" r:id="rId_hyperlink_881"/>
    <hyperlink ref="D1010" r:id="rId_hyperlink_882"/>
    <hyperlink ref="D1011" r:id="rId_hyperlink_883"/>
    <hyperlink ref="D1012" r:id="rId_hyperlink_884"/>
    <hyperlink ref="D1013" r:id="rId_hyperlink_885"/>
    <hyperlink ref="D1014" r:id="rId_hyperlink_886"/>
    <hyperlink ref="D1015" r:id="rId_hyperlink_887"/>
    <hyperlink ref="D1016" r:id="rId_hyperlink_888"/>
    <hyperlink ref="D1017" r:id="rId_hyperlink_889"/>
    <hyperlink ref="D1018" r:id="rId_hyperlink_890"/>
    <hyperlink ref="D1019" r:id="rId_hyperlink_891"/>
    <hyperlink ref="D1020" r:id="rId_hyperlink_892"/>
    <hyperlink ref="D1021" r:id="rId_hyperlink_893"/>
    <hyperlink ref="D1022" r:id="rId_hyperlink_894"/>
    <hyperlink ref="D1023" r:id="rId_hyperlink_895"/>
    <hyperlink ref="D1024" r:id="rId_hyperlink_896"/>
    <hyperlink ref="D1025" r:id="rId_hyperlink_897"/>
    <hyperlink ref="D1026" r:id="rId_hyperlink_898"/>
    <hyperlink ref="D1027" r:id="rId_hyperlink_899"/>
    <hyperlink ref="D1028" r:id="rId_hyperlink_900"/>
    <hyperlink ref="D1030" r:id="rId_hyperlink_901"/>
    <hyperlink ref="D1031" r:id="rId_hyperlink_902"/>
    <hyperlink ref="D1032" r:id="rId_hyperlink_903"/>
    <hyperlink ref="D1034" r:id="rId_hyperlink_904"/>
    <hyperlink ref="D1035" r:id="rId_hyperlink_905"/>
    <hyperlink ref="D1036" r:id="rId_hyperlink_906"/>
    <hyperlink ref="D1037" r:id="rId_hyperlink_907"/>
    <hyperlink ref="D1038" r:id="rId_hyperlink_908"/>
    <hyperlink ref="D1040" r:id="rId_hyperlink_909"/>
    <hyperlink ref="D1041" r:id="rId_hyperlink_910"/>
    <hyperlink ref="D1044" r:id="rId_hyperlink_911"/>
    <hyperlink ref="D1045" r:id="rId_hyperlink_912"/>
    <hyperlink ref="D1046" r:id="rId_hyperlink_913"/>
    <hyperlink ref="D1047" r:id="rId_hyperlink_914"/>
    <hyperlink ref="D1048" r:id="rId_hyperlink_915"/>
    <hyperlink ref="D1049" r:id="rId_hyperlink_916"/>
    <hyperlink ref="D1050" r:id="rId_hyperlink_917"/>
    <hyperlink ref="D1051" r:id="rId_hyperlink_918"/>
    <hyperlink ref="D1052" r:id="rId_hyperlink_919"/>
    <hyperlink ref="D1053" r:id="rId_hyperlink_920"/>
    <hyperlink ref="D1054" r:id="rId_hyperlink_921"/>
    <hyperlink ref="D1056" r:id="rId_hyperlink_922"/>
    <hyperlink ref="D1057" r:id="rId_hyperlink_923"/>
    <hyperlink ref="D1058" r:id="rId_hyperlink_924"/>
    <hyperlink ref="D1059" r:id="rId_hyperlink_925"/>
    <hyperlink ref="D1060" r:id="rId_hyperlink_926"/>
    <hyperlink ref="D1061" r:id="rId_hyperlink_927"/>
    <hyperlink ref="D1062" r:id="rId_hyperlink_928"/>
    <hyperlink ref="D1065" r:id="rId_hyperlink_929"/>
    <hyperlink ref="D1066" r:id="rId_hyperlink_930"/>
    <hyperlink ref="D1067" r:id="rId_hyperlink_931"/>
    <hyperlink ref="D1068" r:id="rId_hyperlink_932"/>
    <hyperlink ref="D1070" r:id="rId_hyperlink_933"/>
    <hyperlink ref="D1071" r:id="rId_hyperlink_934"/>
    <hyperlink ref="D1072" r:id="rId_hyperlink_935"/>
    <hyperlink ref="D1074" r:id="rId_hyperlink_936"/>
    <hyperlink ref="D1075" r:id="rId_hyperlink_937"/>
    <hyperlink ref="D1076" r:id="rId_hyperlink_938"/>
    <hyperlink ref="D1077" r:id="rId_hyperlink_939"/>
    <hyperlink ref="D1078" r:id="rId_hyperlink_940"/>
    <hyperlink ref="D1079" r:id="rId_hyperlink_941"/>
    <hyperlink ref="D1080" r:id="rId_hyperlink_942"/>
    <hyperlink ref="D1081" r:id="rId_hyperlink_943"/>
    <hyperlink ref="D1083" r:id="rId_hyperlink_944"/>
    <hyperlink ref="D1086" r:id="rId_hyperlink_945"/>
    <hyperlink ref="D1087" r:id="rId_hyperlink_946"/>
    <hyperlink ref="D1088" r:id="rId_hyperlink_947"/>
    <hyperlink ref="D1089" r:id="rId_hyperlink_948"/>
    <hyperlink ref="D1090" r:id="rId_hyperlink_949"/>
    <hyperlink ref="D1091" r:id="rId_hyperlink_950"/>
    <hyperlink ref="D1092" r:id="rId_hyperlink_951"/>
    <hyperlink ref="D1094" r:id="rId_hyperlink_952"/>
    <hyperlink ref="D1095" r:id="rId_hyperlink_953"/>
    <hyperlink ref="D1096" r:id="rId_hyperlink_954"/>
    <hyperlink ref="D1097" r:id="rId_hyperlink_955"/>
    <hyperlink ref="D1098" r:id="rId_hyperlink_956"/>
    <hyperlink ref="D1099" r:id="rId_hyperlink_957"/>
    <hyperlink ref="D1100" r:id="rId_hyperlink_958"/>
    <hyperlink ref="D1101" r:id="rId_hyperlink_959"/>
    <hyperlink ref="D1102" r:id="rId_hyperlink_960"/>
    <hyperlink ref="D1103" r:id="rId_hyperlink_961"/>
    <hyperlink ref="D1104" r:id="rId_hyperlink_962"/>
    <hyperlink ref="D1105" r:id="rId_hyperlink_963"/>
    <hyperlink ref="D1106" r:id="rId_hyperlink_964"/>
    <hyperlink ref="D1107" r:id="rId_hyperlink_965"/>
    <hyperlink ref="D1108" r:id="rId_hyperlink_966"/>
    <hyperlink ref="D1109" r:id="rId_hyperlink_967"/>
    <hyperlink ref="D1110" r:id="rId_hyperlink_968"/>
    <hyperlink ref="D1111" r:id="rId_hyperlink_969"/>
    <hyperlink ref="D1112" r:id="rId_hyperlink_970"/>
    <hyperlink ref="D1113" r:id="rId_hyperlink_971"/>
    <hyperlink ref="D1114" r:id="rId_hyperlink_972"/>
    <hyperlink ref="D1115" r:id="rId_hyperlink_973"/>
    <hyperlink ref="D1116" r:id="rId_hyperlink_974"/>
    <hyperlink ref="D1117" r:id="rId_hyperlink_975"/>
    <hyperlink ref="D1118" r:id="rId_hyperlink_976"/>
    <hyperlink ref="D1119" r:id="rId_hyperlink_977"/>
    <hyperlink ref="D1120" r:id="rId_hyperlink_978"/>
    <hyperlink ref="D1121" r:id="rId_hyperlink_979"/>
    <hyperlink ref="D1123" r:id="rId_hyperlink_980"/>
    <hyperlink ref="D1124" r:id="rId_hyperlink_981"/>
    <hyperlink ref="D1125" r:id="rId_hyperlink_982"/>
    <hyperlink ref="D1126" r:id="rId_hyperlink_983"/>
    <hyperlink ref="D1129" r:id="rId_hyperlink_984"/>
    <hyperlink ref="D1130" r:id="rId_hyperlink_985"/>
    <hyperlink ref="D1131" r:id="rId_hyperlink_986"/>
    <hyperlink ref="D1132" r:id="rId_hyperlink_987"/>
    <hyperlink ref="D1133" r:id="rId_hyperlink_988"/>
    <hyperlink ref="D1134" r:id="rId_hyperlink_989"/>
    <hyperlink ref="D1135" r:id="rId_hyperlink_990"/>
    <hyperlink ref="D1136" r:id="rId_hyperlink_991"/>
    <hyperlink ref="D1137" r:id="rId_hyperlink_992"/>
    <hyperlink ref="D1138" r:id="rId_hyperlink_993"/>
    <hyperlink ref="D1140" r:id="rId_hyperlink_994"/>
    <hyperlink ref="D1141" r:id="rId_hyperlink_995"/>
    <hyperlink ref="D1142" r:id="rId_hyperlink_996"/>
    <hyperlink ref="D1143" r:id="rId_hyperlink_997"/>
    <hyperlink ref="D1144" r:id="rId_hyperlink_998"/>
    <hyperlink ref="D1145" r:id="rId_hyperlink_999"/>
    <hyperlink ref="D1146" r:id="rId_hyperlink_1000"/>
    <hyperlink ref="D1147" r:id="rId_hyperlink_1001"/>
    <hyperlink ref="D1148" r:id="rId_hyperlink_1002"/>
    <hyperlink ref="D1149" r:id="rId_hyperlink_1003"/>
    <hyperlink ref="D1150" r:id="rId_hyperlink_1004"/>
    <hyperlink ref="D1151" r:id="rId_hyperlink_1005"/>
    <hyperlink ref="D1152" r:id="rId_hyperlink_1006"/>
    <hyperlink ref="D1153" r:id="rId_hyperlink_1007"/>
    <hyperlink ref="D1154" r:id="rId_hyperlink_1008"/>
    <hyperlink ref="D1155" r:id="rId_hyperlink_1009"/>
    <hyperlink ref="D1157" r:id="rId_hyperlink_1010"/>
    <hyperlink ref="D1159" r:id="rId_hyperlink_1011"/>
    <hyperlink ref="D1160" r:id="rId_hyperlink_1012"/>
    <hyperlink ref="D1163" r:id="rId_hyperlink_1013"/>
    <hyperlink ref="D1164" r:id="rId_hyperlink_1014"/>
    <hyperlink ref="D1165" r:id="rId_hyperlink_1015"/>
    <hyperlink ref="D1166" r:id="rId_hyperlink_1016"/>
    <hyperlink ref="D1167" r:id="rId_hyperlink_1017"/>
    <hyperlink ref="D1168" r:id="rId_hyperlink_1018"/>
    <hyperlink ref="D1169" r:id="rId_hyperlink_1019"/>
    <hyperlink ref="D1170" r:id="rId_hyperlink_1020"/>
    <hyperlink ref="D1171" r:id="rId_hyperlink_1021"/>
    <hyperlink ref="D1172" r:id="rId_hyperlink_1022"/>
    <hyperlink ref="D1173" r:id="rId_hyperlink_1023"/>
    <hyperlink ref="D1174" r:id="rId_hyperlink_1024"/>
    <hyperlink ref="D1175" r:id="rId_hyperlink_1025"/>
    <hyperlink ref="D1176" r:id="rId_hyperlink_1026"/>
    <hyperlink ref="D1177" r:id="rId_hyperlink_1027"/>
    <hyperlink ref="D1178" r:id="rId_hyperlink_1028"/>
    <hyperlink ref="D1179" r:id="rId_hyperlink_1029"/>
    <hyperlink ref="D1180" r:id="rId_hyperlink_1030"/>
    <hyperlink ref="D1181" r:id="rId_hyperlink_1031"/>
    <hyperlink ref="D1182" r:id="rId_hyperlink_1032"/>
    <hyperlink ref="D1183" r:id="rId_hyperlink_1033"/>
    <hyperlink ref="D1184" r:id="rId_hyperlink_1034"/>
    <hyperlink ref="D1185" r:id="rId_hyperlink_1035"/>
    <hyperlink ref="D1186" r:id="rId_hyperlink_1036"/>
    <hyperlink ref="D1187" r:id="rId_hyperlink_1037"/>
    <hyperlink ref="D1188" r:id="rId_hyperlink_1038"/>
    <hyperlink ref="D1189" r:id="rId_hyperlink_1039"/>
    <hyperlink ref="D1190" r:id="rId_hyperlink_1040"/>
    <hyperlink ref="D1191" r:id="rId_hyperlink_1041"/>
    <hyperlink ref="D1192" r:id="rId_hyperlink_1042"/>
    <hyperlink ref="D1193" r:id="rId_hyperlink_1043"/>
    <hyperlink ref="D1194" r:id="rId_hyperlink_1044"/>
    <hyperlink ref="D1197" r:id="rId_hyperlink_1045"/>
    <hyperlink ref="D1198" r:id="rId_hyperlink_1046"/>
    <hyperlink ref="D1199" r:id="rId_hyperlink_1047"/>
    <hyperlink ref="D1200" r:id="rId_hyperlink_1048"/>
    <hyperlink ref="D1201" r:id="rId_hyperlink_1049"/>
    <hyperlink ref="D1202" r:id="rId_hyperlink_1050"/>
    <hyperlink ref="D1203" r:id="rId_hyperlink_1051"/>
    <hyperlink ref="D1204" r:id="rId_hyperlink_1052"/>
    <hyperlink ref="D1205" r:id="rId_hyperlink_1053"/>
    <hyperlink ref="D1206" r:id="rId_hyperlink_1054"/>
    <hyperlink ref="D1207" r:id="rId_hyperlink_1055"/>
    <hyperlink ref="D1208" r:id="rId_hyperlink_1056"/>
    <hyperlink ref="D1209" r:id="rId_hyperlink_1057"/>
    <hyperlink ref="D1210" r:id="rId_hyperlink_1058"/>
    <hyperlink ref="D1212" r:id="rId_hyperlink_1059"/>
    <hyperlink ref="D1213" r:id="rId_hyperlink_1060"/>
    <hyperlink ref="D1214" r:id="rId_hyperlink_1061"/>
    <hyperlink ref="D1215" r:id="rId_hyperlink_1062"/>
    <hyperlink ref="D1216" r:id="rId_hyperlink_1063"/>
    <hyperlink ref="D1217" r:id="rId_hyperlink_1064"/>
    <hyperlink ref="D1218" r:id="rId_hyperlink_1065"/>
    <hyperlink ref="D1219" r:id="rId_hyperlink_1066"/>
    <hyperlink ref="D1223" r:id="rId_hyperlink_1067"/>
    <hyperlink ref="D1224" r:id="rId_hyperlink_1068"/>
    <hyperlink ref="D1225" r:id="rId_hyperlink_1069"/>
    <hyperlink ref="D1227" r:id="rId_hyperlink_1070"/>
    <hyperlink ref="D1228" r:id="rId_hyperlink_1071"/>
    <hyperlink ref="D1229" r:id="rId_hyperlink_1072"/>
    <hyperlink ref="D1230" r:id="rId_hyperlink_1073"/>
    <hyperlink ref="D1231" r:id="rId_hyperlink_1074"/>
    <hyperlink ref="D1232" r:id="rId_hyperlink_1075"/>
    <hyperlink ref="D1233" r:id="rId_hyperlink_1076"/>
    <hyperlink ref="D1234" r:id="rId_hyperlink_1077"/>
    <hyperlink ref="D1235" r:id="rId_hyperlink_1078"/>
    <hyperlink ref="D1236" r:id="rId_hyperlink_1079"/>
    <hyperlink ref="D1237" r:id="rId_hyperlink_1080"/>
    <hyperlink ref="D1238" r:id="rId_hyperlink_1081"/>
    <hyperlink ref="D1239" r:id="rId_hyperlink_1082"/>
    <hyperlink ref="D1240" r:id="rId_hyperlink_1083"/>
    <hyperlink ref="D1241" r:id="rId_hyperlink_1084"/>
    <hyperlink ref="D1242" r:id="rId_hyperlink_1085"/>
    <hyperlink ref="D1243" r:id="rId_hyperlink_1086"/>
    <hyperlink ref="D1244" r:id="rId_hyperlink_1087"/>
    <hyperlink ref="D1246" r:id="rId_hyperlink_1088"/>
    <hyperlink ref="D1248" r:id="rId_hyperlink_1089"/>
    <hyperlink ref="D1250" r:id="rId_hyperlink_1090"/>
    <hyperlink ref="D1252" r:id="rId_hyperlink_1091"/>
    <hyperlink ref="D1253" r:id="rId_hyperlink_1092"/>
    <hyperlink ref="D1254" r:id="rId_hyperlink_1093"/>
    <hyperlink ref="D1255" r:id="rId_hyperlink_1094"/>
    <hyperlink ref="D1256" r:id="rId_hyperlink_1095"/>
    <hyperlink ref="D1257" r:id="rId_hyperlink_1096"/>
    <hyperlink ref="D1259" r:id="rId_hyperlink_1097"/>
    <hyperlink ref="D1260" r:id="rId_hyperlink_1098"/>
    <hyperlink ref="D1261" r:id="rId_hyperlink_1099"/>
    <hyperlink ref="D1262" r:id="rId_hyperlink_1100"/>
    <hyperlink ref="D1263" r:id="rId_hyperlink_1101"/>
    <hyperlink ref="D1264" r:id="rId_hyperlink_1102"/>
    <hyperlink ref="D1265" r:id="rId_hyperlink_1103"/>
    <hyperlink ref="D1266" r:id="rId_hyperlink_1104"/>
    <hyperlink ref="D1267" r:id="rId_hyperlink_1105"/>
    <hyperlink ref="D1268" r:id="rId_hyperlink_1106"/>
    <hyperlink ref="D1269" r:id="rId_hyperlink_1107"/>
    <hyperlink ref="D1270" r:id="rId_hyperlink_1108"/>
    <hyperlink ref="D1271" r:id="rId_hyperlink_1109"/>
    <hyperlink ref="D1272" r:id="rId_hyperlink_1110"/>
    <hyperlink ref="D1274" r:id="rId_hyperlink_1111"/>
    <hyperlink ref="D1275" r:id="rId_hyperlink_1112"/>
    <hyperlink ref="D1276" r:id="rId_hyperlink_1113"/>
    <hyperlink ref="D1277" r:id="rId_hyperlink_1114"/>
    <hyperlink ref="D1278" r:id="rId_hyperlink_1115"/>
    <hyperlink ref="D1279" r:id="rId_hyperlink_1116"/>
    <hyperlink ref="D1280" r:id="rId_hyperlink_1117"/>
    <hyperlink ref="D1281" r:id="rId_hyperlink_1118"/>
    <hyperlink ref="D1283" r:id="rId_hyperlink_1119"/>
    <hyperlink ref="D1284" r:id="rId_hyperlink_1120"/>
    <hyperlink ref="D1285" r:id="rId_hyperlink_1121"/>
    <hyperlink ref="D1288" r:id="rId_hyperlink_1122"/>
    <hyperlink ref="D1289" r:id="rId_hyperlink_1123"/>
    <hyperlink ref="D1290" r:id="rId_hyperlink_1124"/>
    <hyperlink ref="D1291" r:id="rId_hyperlink_1125"/>
    <hyperlink ref="D1292" r:id="rId_hyperlink_1126"/>
    <hyperlink ref="D1293" r:id="rId_hyperlink_1127"/>
    <hyperlink ref="D1294" r:id="rId_hyperlink_1128"/>
    <hyperlink ref="D1295" r:id="rId_hyperlink_1129"/>
    <hyperlink ref="D1296" r:id="rId_hyperlink_1130"/>
    <hyperlink ref="D1297" r:id="rId_hyperlink_1131"/>
    <hyperlink ref="D1299" r:id="rId_hyperlink_1132"/>
    <hyperlink ref="D1300" r:id="rId_hyperlink_1133"/>
    <hyperlink ref="D1301" r:id="rId_hyperlink_1134"/>
    <hyperlink ref="D1302" r:id="rId_hyperlink_1135"/>
    <hyperlink ref="D1303" r:id="rId_hyperlink_1136"/>
    <hyperlink ref="D1304" r:id="rId_hyperlink_1137"/>
    <hyperlink ref="D1306" r:id="rId_hyperlink_1138"/>
    <hyperlink ref="D1307" r:id="rId_hyperlink_1139"/>
    <hyperlink ref="D1308" r:id="rId_hyperlink_1140"/>
    <hyperlink ref="D1309" r:id="rId_hyperlink_1141"/>
    <hyperlink ref="D1311" r:id="rId_hyperlink_1142"/>
    <hyperlink ref="D1312" r:id="rId_hyperlink_1143"/>
    <hyperlink ref="D1313" r:id="rId_hyperlink_1144"/>
    <hyperlink ref="D1314" r:id="rId_hyperlink_1145"/>
    <hyperlink ref="D1315" r:id="rId_hyperlink_1146"/>
    <hyperlink ref="D1316" r:id="rId_hyperlink_1147"/>
    <hyperlink ref="D1317" r:id="rId_hyperlink_1148"/>
    <hyperlink ref="D1318" r:id="rId_hyperlink_1149"/>
    <hyperlink ref="D1319" r:id="rId_hyperlink_1150"/>
    <hyperlink ref="D1320" r:id="rId_hyperlink_1151"/>
    <hyperlink ref="D1321" r:id="rId_hyperlink_1152"/>
    <hyperlink ref="D1323" r:id="rId_hyperlink_1153"/>
    <hyperlink ref="D1324" r:id="rId_hyperlink_1154"/>
    <hyperlink ref="D1325" r:id="rId_hyperlink_1155"/>
    <hyperlink ref="D1326" r:id="rId_hyperlink_1156"/>
    <hyperlink ref="D1327" r:id="rId_hyperlink_1157"/>
    <hyperlink ref="D1329" r:id="rId_hyperlink_1158"/>
    <hyperlink ref="D1330" r:id="rId_hyperlink_1159"/>
    <hyperlink ref="D1331" r:id="rId_hyperlink_1160"/>
    <hyperlink ref="D1332" r:id="rId_hyperlink_1161"/>
    <hyperlink ref="D1333" r:id="rId_hyperlink_1162"/>
    <hyperlink ref="D1334" r:id="rId_hyperlink_1163"/>
    <hyperlink ref="D1335" r:id="rId_hyperlink_1164"/>
    <hyperlink ref="D1336" r:id="rId_hyperlink_1165"/>
    <hyperlink ref="D1337" r:id="rId_hyperlink_1166"/>
    <hyperlink ref="D1338" r:id="rId_hyperlink_1167"/>
    <hyperlink ref="D1339" r:id="rId_hyperlink_1168"/>
    <hyperlink ref="D1340" r:id="rId_hyperlink_1169"/>
    <hyperlink ref="D1342" r:id="rId_hyperlink_1170"/>
    <hyperlink ref="D1343" r:id="rId_hyperlink_1171"/>
    <hyperlink ref="D1344" r:id="rId_hyperlink_1172"/>
    <hyperlink ref="D1345" r:id="rId_hyperlink_1173"/>
    <hyperlink ref="D1346" r:id="rId_hyperlink_1174"/>
    <hyperlink ref="D1347" r:id="rId_hyperlink_1175"/>
    <hyperlink ref="D1348" r:id="rId_hyperlink_1176"/>
    <hyperlink ref="D1349" r:id="rId_hyperlink_1177"/>
    <hyperlink ref="D1350" r:id="rId_hyperlink_1178"/>
    <hyperlink ref="D1351" r:id="rId_hyperlink_1179"/>
    <hyperlink ref="D1352" r:id="rId_hyperlink_1180"/>
    <hyperlink ref="D1353" r:id="rId_hyperlink_1181"/>
    <hyperlink ref="D1354" r:id="rId_hyperlink_1182"/>
    <hyperlink ref="D1355" r:id="rId_hyperlink_1183"/>
    <hyperlink ref="D1357" r:id="rId_hyperlink_1184"/>
    <hyperlink ref="D1358" r:id="rId_hyperlink_1185"/>
    <hyperlink ref="D1361" r:id="rId_hyperlink_1186"/>
    <hyperlink ref="D1363" r:id="rId_hyperlink_1187"/>
    <hyperlink ref="D1364" r:id="rId_hyperlink_1188"/>
    <hyperlink ref="D1366" r:id="rId_hyperlink_1189"/>
    <hyperlink ref="D1367" r:id="rId_hyperlink_1190"/>
    <hyperlink ref="D1368" r:id="rId_hyperlink_1191"/>
    <hyperlink ref="D1369" r:id="rId_hyperlink_1192"/>
    <hyperlink ref="D1370" r:id="rId_hyperlink_1193"/>
    <hyperlink ref="D1371" r:id="rId_hyperlink_1194"/>
    <hyperlink ref="D1372" r:id="rId_hyperlink_1195"/>
    <hyperlink ref="D1373" r:id="rId_hyperlink_1196"/>
    <hyperlink ref="D1374" r:id="rId_hyperlink_1197"/>
    <hyperlink ref="D1375" r:id="rId_hyperlink_1198"/>
    <hyperlink ref="D1376" r:id="rId_hyperlink_1199"/>
    <hyperlink ref="D1377" r:id="rId_hyperlink_1200"/>
    <hyperlink ref="D1379" r:id="rId_hyperlink_1201"/>
    <hyperlink ref="D1380" r:id="rId_hyperlink_1202"/>
    <hyperlink ref="D1383" r:id="rId_hyperlink_1203"/>
    <hyperlink ref="D1384" r:id="rId_hyperlink_1204"/>
    <hyperlink ref="D1385" r:id="rId_hyperlink_1205"/>
    <hyperlink ref="D1386" r:id="rId_hyperlink_1206"/>
    <hyperlink ref="D1387" r:id="rId_hyperlink_1207"/>
    <hyperlink ref="D1389" r:id="rId_hyperlink_1208"/>
    <hyperlink ref="D1390" r:id="rId_hyperlink_1209"/>
    <hyperlink ref="D1391" r:id="rId_hyperlink_1210"/>
    <hyperlink ref="D1393" r:id="rId_hyperlink_1211"/>
    <hyperlink ref="D1394" r:id="rId_hyperlink_1212"/>
    <hyperlink ref="D1396" r:id="rId_hyperlink_1213"/>
    <hyperlink ref="D1397" r:id="rId_hyperlink_1214"/>
    <hyperlink ref="D1398" r:id="rId_hyperlink_1215"/>
    <hyperlink ref="D1399" r:id="rId_hyperlink_1216"/>
    <hyperlink ref="D1400" r:id="rId_hyperlink_1217"/>
    <hyperlink ref="D1401" r:id="rId_hyperlink_1218"/>
    <hyperlink ref="D1402" r:id="rId_hyperlink_1219"/>
    <hyperlink ref="D1403" r:id="rId_hyperlink_1220"/>
    <hyperlink ref="D1404" r:id="rId_hyperlink_1221"/>
    <hyperlink ref="D1405" r:id="rId_hyperlink_1222"/>
    <hyperlink ref="D1406" r:id="rId_hyperlink_1223"/>
    <hyperlink ref="D1407" r:id="rId_hyperlink_1224"/>
    <hyperlink ref="D1408" r:id="rId_hyperlink_1225"/>
    <hyperlink ref="D1409" r:id="rId_hyperlink_1226"/>
    <hyperlink ref="D1413" r:id="rId_hyperlink_1227"/>
    <hyperlink ref="D1414" r:id="rId_hyperlink_1228"/>
    <hyperlink ref="D1415" r:id="rId_hyperlink_1229"/>
    <hyperlink ref="D1416" r:id="rId_hyperlink_1230"/>
    <hyperlink ref="D1417" r:id="rId_hyperlink_1231"/>
    <hyperlink ref="D1418" r:id="rId_hyperlink_1232"/>
    <hyperlink ref="D1419" r:id="rId_hyperlink_1233"/>
    <hyperlink ref="D1420" r:id="rId_hyperlink_1234"/>
    <hyperlink ref="D1421" r:id="rId_hyperlink_1235"/>
    <hyperlink ref="D1422" r:id="rId_hyperlink_1236"/>
    <hyperlink ref="D1423" r:id="rId_hyperlink_1237"/>
    <hyperlink ref="D1424" r:id="rId_hyperlink_1238"/>
    <hyperlink ref="D1425" r:id="rId_hyperlink_1239"/>
    <hyperlink ref="D1426" r:id="rId_hyperlink_1240"/>
    <hyperlink ref="D1427" r:id="rId_hyperlink_1241"/>
    <hyperlink ref="D1428" r:id="rId_hyperlink_1242"/>
    <hyperlink ref="D1429" r:id="rId_hyperlink_1243"/>
    <hyperlink ref="D1430" r:id="rId_hyperlink_1244"/>
    <hyperlink ref="D1431" r:id="rId_hyperlink_1245"/>
    <hyperlink ref="D1432" r:id="rId_hyperlink_1246"/>
    <hyperlink ref="D1433" r:id="rId_hyperlink_1247"/>
    <hyperlink ref="D1434" r:id="rId_hyperlink_1248"/>
    <hyperlink ref="D1435" r:id="rId_hyperlink_1249"/>
    <hyperlink ref="D1436" r:id="rId_hyperlink_1250"/>
    <hyperlink ref="D1437" r:id="rId_hyperlink_1251"/>
    <hyperlink ref="D1438" r:id="rId_hyperlink_1252"/>
    <hyperlink ref="D1439" r:id="rId_hyperlink_1253"/>
    <hyperlink ref="D1441" r:id="rId_hyperlink_1254"/>
    <hyperlink ref="D1442" r:id="rId_hyperlink_1255"/>
    <hyperlink ref="D1443" r:id="rId_hyperlink_1256"/>
    <hyperlink ref="D1444" r:id="rId_hyperlink_1257"/>
    <hyperlink ref="D1445" r:id="rId_hyperlink_1258"/>
    <hyperlink ref="D1446" r:id="rId_hyperlink_1259"/>
    <hyperlink ref="D1447" r:id="rId_hyperlink_1260"/>
    <hyperlink ref="D1448" r:id="rId_hyperlink_1261"/>
    <hyperlink ref="D1449" r:id="rId_hyperlink_1262"/>
    <hyperlink ref="D1450" r:id="rId_hyperlink_1263"/>
    <hyperlink ref="D1451" r:id="rId_hyperlink_1264"/>
    <hyperlink ref="D1452" r:id="rId_hyperlink_1265"/>
    <hyperlink ref="D1453" r:id="rId_hyperlink_1266"/>
    <hyperlink ref="D1454" r:id="rId_hyperlink_1267"/>
    <hyperlink ref="D1455" r:id="rId_hyperlink_1268"/>
    <hyperlink ref="D1456" r:id="rId_hyperlink_1269"/>
    <hyperlink ref="D1457" r:id="rId_hyperlink_1270"/>
    <hyperlink ref="D1458" r:id="rId_hyperlink_1271"/>
    <hyperlink ref="D1459" r:id="rId_hyperlink_1272"/>
    <hyperlink ref="D1460" r:id="rId_hyperlink_1273"/>
    <hyperlink ref="D1461" r:id="rId_hyperlink_1274"/>
    <hyperlink ref="D1462" r:id="rId_hyperlink_1275"/>
    <hyperlink ref="D1463" r:id="rId_hyperlink_1276"/>
    <hyperlink ref="D1464" r:id="rId_hyperlink_1277"/>
    <hyperlink ref="D1465" r:id="rId_hyperlink_1278"/>
    <hyperlink ref="D1466" r:id="rId_hyperlink_1279"/>
    <hyperlink ref="D1467" r:id="rId_hyperlink_1280"/>
    <hyperlink ref="D1468" r:id="rId_hyperlink_1281"/>
    <hyperlink ref="D1469" r:id="rId_hyperlink_1282"/>
    <hyperlink ref="D1470" r:id="rId_hyperlink_1283"/>
    <hyperlink ref="D1471" r:id="rId_hyperlink_1284"/>
    <hyperlink ref="D1472" r:id="rId_hyperlink_1285"/>
    <hyperlink ref="D1473" r:id="rId_hyperlink_1286"/>
    <hyperlink ref="D1474" r:id="rId_hyperlink_1287"/>
    <hyperlink ref="D1475" r:id="rId_hyperlink_1288"/>
    <hyperlink ref="D1476" r:id="rId_hyperlink_1289"/>
    <hyperlink ref="D1477" r:id="rId_hyperlink_1290"/>
    <hyperlink ref="D1478" r:id="rId_hyperlink_1291"/>
    <hyperlink ref="D1479" r:id="rId_hyperlink_1292"/>
    <hyperlink ref="D1480" r:id="rId_hyperlink_1293"/>
    <hyperlink ref="D1481" r:id="rId_hyperlink_1294"/>
    <hyperlink ref="D1482" r:id="rId_hyperlink_1295"/>
    <hyperlink ref="D1483" r:id="rId_hyperlink_1296"/>
    <hyperlink ref="D1484" r:id="rId_hyperlink_1297"/>
    <hyperlink ref="D1485" r:id="rId_hyperlink_1298"/>
    <hyperlink ref="D1486" r:id="rId_hyperlink_1299"/>
    <hyperlink ref="D1487" r:id="rId_hyperlink_1300"/>
    <hyperlink ref="D1488" r:id="rId_hyperlink_1301"/>
    <hyperlink ref="D1491" r:id="rId_hyperlink_1302"/>
    <hyperlink ref="D1492" r:id="rId_hyperlink_1303"/>
    <hyperlink ref="D1493" r:id="rId_hyperlink_1304"/>
    <hyperlink ref="D1494" r:id="rId_hyperlink_1305"/>
    <hyperlink ref="D1495" r:id="rId_hyperlink_1306"/>
    <hyperlink ref="D1497" r:id="rId_hyperlink_1307"/>
    <hyperlink ref="D1498" r:id="rId_hyperlink_1308"/>
    <hyperlink ref="D1499" r:id="rId_hyperlink_1309"/>
    <hyperlink ref="D1500" r:id="rId_hyperlink_1310"/>
    <hyperlink ref="D1501" r:id="rId_hyperlink_1311"/>
    <hyperlink ref="D1502" r:id="rId_hyperlink_1312"/>
    <hyperlink ref="D1503" r:id="rId_hyperlink_1313"/>
    <hyperlink ref="D1504" r:id="rId_hyperlink_1314"/>
    <hyperlink ref="D1505" r:id="rId_hyperlink_1315"/>
    <hyperlink ref="D1506" r:id="rId_hyperlink_1316"/>
    <hyperlink ref="D1507" r:id="rId_hyperlink_1317"/>
    <hyperlink ref="D1508" r:id="rId_hyperlink_1318"/>
    <hyperlink ref="D1509" r:id="rId_hyperlink_1319"/>
    <hyperlink ref="D1510" r:id="rId_hyperlink_1320"/>
    <hyperlink ref="D1511" r:id="rId_hyperlink_1321"/>
    <hyperlink ref="D1512" r:id="rId_hyperlink_1322"/>
    <hyperlink ref="D1513" r:id="rId_hyperlink_1323"/>
    <hyperlink ref="D1514" r:id="rId_hyperlink_1324"/>
    <hyperlink ref="D1515" r:id="rId_hyperlink_1325"/>
    <hyperlink ref="D1516" r:id="rId_hyperlink_1326"/>
    <hyperlink ref="D1517" r:id="rId_hyperlink_1327"/>
    <hyperlink ref="D1518" r:id="rId_hyperlink_1328"/>
    <hyperlink ref="D1519" r:id="rId_hyperlink_1329"/>
    <hyperlink ref="D1520" r:id="rId_hyperlink_1330"/>
    <hyperlink ref="D1521" r:id="rId_hyperlink_1331"/>
    <hyperlink ref="D1522" r:id="rId_hyperlink_1332"/>
    <hyperlink ref="D1523" r:id="rId_hyperlink_1333"/>
    <hyperlink ref="D1524" r:id="rId_hyperlink_1334"/>
    <hyperlink ref="D1525" r:id="rId_hyperlink_1335"/>
    <hyperlink ref="D1526" r:id="rId_hyperlink_1336"/>
    <hyperlink ref="D1527" r:id="rId_hyperlink_1337"/>
    <hyperlink ref="D1528" r:id="rId_hyperlink_1338"/>
    <hyperlink ref="D1529" r:id="rId_hyperlink_1339"/>
    <hyperlink ref="D1530" r:id="rId_hyperlink_1340"/>
    <hyperlink ref="D1531" r:id="rId_hyperlink_1341"/>
    <hyperlink ref="D1532" r:id="rId_hyperlink_1342"/>
    <hyperlink ref="D1533" r:id="rId_hyperlink_1343"/>
    <hyperlink ref="D1534" r:id="rId_hyperlink_1344"/>
    <hyperlink ref="D1535" r:id="rId_hyperlink_1345"/>
    <hyperlink ref="D1536" r:id="rId_hyperlink_1346"/>
    <hyperlink ref="D1537" r:id="rId_hyperlink_1347"/>
    <hyperlink ref="D1538" r:id="rId_hyperlink_1348"/>
    <hyperlink ref="D1539" r:id="rId_hyperlink_1349"/>
    <hyperlink ref="D1540" r:id="rId_hyperlink_1350"/>
    <hyperlink ref="D1541" r:id="rId_hyperlink_1351"/>
    <hyperlink ref="D1542" r:id="rId_hyperlink_1352"/>
    <hyperlink ref="D1543" r:id="rId_hyperlink_1353"/>
    <hyperlink ref="D1544" r:id="rId_hyperlink_1354"/>
    <hyperlink ref="D1545" r:id="rId_hyperlink_1355"/>
    <hyperlink ref="D1546" r:id="rId_hyperlink_1356"/>
    <hyperlink ref="D1547" r:id="rId_hyperlink_1357"/>
    <hyperlink ref="D1548" r:id="rId_hyperlink_1358"/>
    <hyperlink ref="D1550" r:id="rId_hyperlink_1359"/>
    <hyperlink ref="D1551" r:id="rId_hyperlink_1360"/>
    <hyperlink ref="D1552" r:id="rId_hyperlink_1361"/>
    <hyperlink ref="D1553" r:id="rId_hyperlink_1362"/>
    <hyperlink ref="D1554" r:id="rId_hyperlink_1363"/>
    <hyperlink ref="D1555" r:id="rId_hyperlink_1364"/>
    <hyperlink ref="D1556" r:id="rId_hyperlink_1365"/>
    <hyperlink ref="D1557" r:id="rId_hyperlink_1366"/>
    <hyperlink ref="D1558" r:id="rId_hyperlink_1367"/>
    <hyperlink ref="D1559" r:id="rId_hyperlink_1368"/>
    <hyperlink ref="D1560" r:id="rId_hyperlink_1369"/>
    <hyperlink ref="D1561" r:id="rId_hyperlink_1370"/>
    <hyperlink ref="D1562" r:id="rId_hyperlink_1371"/>
    <hyperlink ref="D1563" r:id="rId_hyperlink_1372"/>
    <hyperlink ref="D1564" r:id="rId_hyperlink_1373"/>
    <hyperlink ref="D1565" r:id="rId_hyperlink_1374"/>
    <hyperlink ref="D1566" r:id="rId_hyperlink_1375"/>
    <hyperlink ref="D1567" r:id="rId_hyperlink_1376"/>
    <hyperlink ref="D1568" r:id="rId_hyperlink_1377"/>
    <hyperlink ref="D1569" r:id="rId_hyperlink_1378"/>
    <hyperlink ref="D1570" r:id="rId_hyperlink_1379"/>
    <hyperlink ref="D1571" r:id="rId_hyperlink_1380"/>
    <hyperlink ref="D1572" r:id="rId_hyperlink_1381"/>
    <hyperlink ref="D1573" r:id="rId_hyperlink_1382"/>
    <hyperlink ref="D1574" r:id="rId_hyperlink_1383"/>
    <hyperlink ref="D1575" r:id="rId_hyperlink_1384"/>
    <hyperlink ref="D1576" r:id="rId_hyperlink_1385"/>
    <hyperlink ref="D1577" r:id="rId_hyperlink_1386"/>
    <hyperlink ref="D1578" r:id="rId_hyperlink_1387"/>
    <hyperlink ref="D1579" r:id="rId_hyperlink_1388"/>
    <hyperlink ref="D1580" r:id="rId_hyperlink_1389"/>
    <hyperlink ref="D1582" r:id="rId_hyperlink_1390"/>
    <hyperlink ref="D1583" r:id="rId_hyperlink_1391"/>
    <hyperlink ref="D1585" r:id="rId_hyperlink_1392"/>
    <hyperlink ref="D1586" r:id="rId_hyperlink_1393"/>
    <hyperlink ref="D1587" r:id="rId_hyperlink_1394"/>
    <hyperlink ref="D1588" r:id="rId_hyperlink_1395"/>
    <hyperlink ref="D1589" r:id="rId_hyperlink_1396"/>
    <hyperlink ref="D1590" r:id="rId_hyperlink_1397"/>
    <hyperlink ref="D1591" r:id="rId_hyperlink_1398"/>
    <hyperlink ref="D1592" r:id="rId_hyperlink_1399"/>
    <hyperlink ref="D1593" r:id="rId_hyperlink_1400"/>
    <hyperlink ref="D1594" r:id="rId_hyperlink_1401"/>
    <hyperlink ref="D1595" r:id="rId_hyperlink_1402"/>
    <hyperlink ref="D1596" r:id="rId_hyperlink_1403"/>
    <hyperlink ref="D1597" r:id="rId_hyperlink_1404"/>
    <hyperlink ref="D1598" r:id="rId_hyperlink_1405"/>
    <hyperlink ref="D1599" r:id="rId_hyperlink_1406"/>
    <hyperlink ref="D1600" r:id="rId_hyperlink_1407"/>
    <hyperlink ref="D1603" r:id="rId_hyperlink_1408"/>
    <hyperlink ref="D1604" r:id="rId_hyperlink_1409"/>
    <hyperlink ref="D1605" r:id="rId_hyperlink_1410"/>
    <hyperlink ref="D1606" r:id="rId_hyperlink_1411"/>
    <hyperlink ref="D1607" r:id="rId_hyperlink_1412"/>
    <hyperlink ref="D1608" r:id="rId_hyperlink_1413"/>
    <hyperlink ref="D1609" r:id="rId_hyperlink_1414"/>
    <hyperlink ref="D1610" r:id="rId_hyperlink_1415"/>
    <hyperlink ref="D1611" r:id="rId_hyperlink_1416"/>
    <hyperlink ref="D1613" r:id="rId_hyperlink_1417"/>
    <hyperlink ref="D1614" r:id="rId_hyperlink_1418"/>
    <hyperlink ref="D1615" r:id="rId_hyperlink_1419"/>
    <hyperlink ref="D1617" r:id="rId_hyperlink_1420"/>
    <hyperlink ref="D1618" r:id="rId_hyperlink_1421"/>
    <hyperlink ref="D1619" r:id="rId_hyperlink_1422"/>
    <hyperlink ref="D1620" r:id="rId_hyperlink_1423"/>
    <hyperlink ref="D1623" r:id="rId_hyperlink_1424"/>
    <hyperlink ref="D1625" r:id="rId_hyperlink_1425"/>
    <hyperlink ref="D1626" r:id="rId_hyperlink_1426"/>
    <hyperlink ref="D1627" r:id="rId_hyperlink_1427"/>
    <hyperlink ref="D1629" r:id="rId_hyperlink_1428"/>
    <hyperlink ref="D1630" r:id="rId_hyperlink_1429"/>
    <hyperlink ref="D1631" r:id="rId_hyperlink_1430"/>
    <hyperlink ref="D1632" r:id="rId_hyperlink_1431"/>
    <hyperlink ref="D1633" r:id="rId_hyperlink_1432"/>
    <hyperlink ref="D1634" r:id="rId_hyperlink_1433"/>
    <hyperlink ref="D1636" r:id="rId_hyperlink_1434"/>
    <hyperlink ref="D1637" r:id="rId_hyperlink_1435"/>
    <hyperlink ref="D1638" r:id="rId_hyperlink_1436"/>
    <hyperlink ref="D1639" r:id="rId_hyperlink_1437"/>
    <hyperlink ref="D1640" r:id="rId_hyperlink_1438"/>
    <hyperlink ref="D1642" r:id="rId_hyperlink_1439"/>
    <hyperlink ref="D1643" r:id="rId_hyperlink_1440"/>
    <hyperlink ref="D1644" r:id="rId_hyperlink_1441"/>
    <hyperlink ref="D1645" r:id="rId_hyperlink_1442"/>
    <hyperlink ref="D1646" r:id="rId_hyperlink_1443"/>
    <hyperlink ref="D1647" r:id="rId_hyperlink_1444"/>
    <hyperlink ref="D1648" r:id="rId_hyperlink_1445"/>
    <hyperlink ref="D1649" r:id="rId_hyperlink_1446"/>
    <hyperlink ref="D1650" r:id="rId_hyperlink_1447"/>
    <hyperlink ref="D1651" r:id="rId_hyperlink_1448"/>
    <hyperlink ref="D1654" r:id="rId_hyperlink_1449"/>
    <hyperlink ref="D1655" r:id="rId_hyperlink_1450"/>
    <hyperlink ref="D1657" r:id="rId_hyperlink_1451"/>
    <hyperlink ref="D1659" r:id="rId_hyperlink_1452"/>
    <hyperlink ref="D1661" r:id="rId_hyperlink_1453"/>
    <hyperlink ref="D1662" r:id="rId_hyperlink_1454"/>
    <hyperlink ref="D1663" r:id="rId_hyperlink_1455"/>
    <hyperlink ref="D1664" r:id="rId_hyperlink_1456"/>
    <hyperlink ref="D1665" r:id="rId_hyperlink_1457"/>
    <hyperlink ref="D1667" r:id="rId_hyperlink_1458"/>
    <hyperlink ref="D1668" r:id="rId_hyperlink_1459"/>
    <hyperlink ref="D1669" r:id="rId_hyperlink_1460"/>
    <hyperlink ref="D1670" r:id="rId_hyperlink_1461"/>
    <hyperlink ref="D1671" r:id="rId_hyperlink_1462"/>
    <hyperlink ref="D1672" r:id="rId_hyperlink_1463"/>
    <hyperlink ref="D1673" r:id="rId_hyperlink_1464"/>
    <hyperlink ref="D1674" r:id="rId_hyperlink_1465"/>
    <hyperlink ref="D1675" r:id="rId_hyperlink_1466"/>
    <hyperlink ref="D1676" r:id="rId_hyperlink_1467"/>
    <hyperlink ref="D1677" r:id="rId_hyperlink_1468"/>
    <hyperlink ref="D1678" r:id="rId_hyperlink_1469"/>
    <hyperlink ref="D1679" r:id="rId_hyperlink_1470"/>
    <hyperlink ref="D1680" r:id="rId_hyperlink_1471"/>
    <hyperlink ref="D1681" r:id="rId_hyperlink_1472"/>
    <hyperlink ref="D1682" r:id="rId_hyperlink_1473"/>
    <hyperlink ref="D1683" r:id="rId_hyperlink_1474"/>
    <hyperlink ref="D1685" r:id="rId_hyperlink_1475"/>
    <hyperlink ref="D1686" r:id="rId_hyperlink_1476"/>
    <hyperlink ref="D1687" r:id="rId_hyperlink_1477"/>
    <hyperlink ref="D1688" r:id="rId_hyperlink_1478"/>
    <hyperlink ref="D1690" r:id="rId_hyperlink_1479"/>
    <hyperlink ref="D1691" r:id="rId_hyperlink_1480"/>
    <hyperlink ref="D1692" r:id="rId_hyperlink_1481"/>
    <hyperlink ref="D1693" r:id="rId_hyperlink_1482"/>
    <hyperlink ref="D1694" r:id="rId_hyperlink_1483"/>
    <hyperlink ref="D1695" r:id="rId_hyperlink_1484"/>
    <hyperlink ref="D1696" r:id="rId_hyperlink_1485"/>
    <hyperlink ref="D1697" r:id="rId_hyperlink_1486"/>
    <hyperlink ref="D1698" r:id="rId_hyperlink_1487"/>
    <hyperlink ref="D1700" r:id="rId_hyperlink_1488"/>
    <hyperlink ref="D1701" r:id="rId_hyperlink_1489"/>
    <hyperlink ref="D1702" r:id="rId_hyperlink_1490"/>
    <hyperlink ref="D1703" r:id="rId_hyperlink_1491"/>
    <hyperlink ref="D1705" r:id="rId_hyperlink_1492"/>
    <hyperlink ref="D1706" r:id="rId_hyperlink_1493"/>
    <hyperlink ref="D1707" r:id="rId_hyperlink_1494"/>
    <hyperlink ref="D1708" r:id="rId_hyperlink_1495"/>
    <hyperlink ref="D1709" r:id="rId_hyperlink_1496"/>
    <hyperlink ref="D1710" r:id="rId_hyperlink_1497"/>
    <hyperlink ref="D1711" r:id="rId_hyperlink_1498"/>
    <hyperlink ref="D1712" r:id="rId_hyperlink_1499"/>
    <hyperlink ref="D1713" r:id="rId_hyperlink_1500"/>
    <hyperlink ref="D1714" r:id="rId_hyperlink_1501"/>
    <hyperlink ref="D1716" r:id="rId_hyperlink_1502"/>
    <hyperlink ref="D1717" r:id="rId_hyperlink_1503"/>
    <hyperlink ref="D1718" r:id="rId_hyperlink_1504"/>
    <hyperlink ref="D1719" r:id="rId_hyperlink_1505"/>
    <hyperlink ref="D1720" r:id="rId_hyperlink_1506"/>
    <hyperlink ref="D1721" r:id="rId_hyperlink_1507"/>
    <hyperlink ref="D1722" r:id="rId_hyperlink_1508"/>
    <hyperlink ref="D1723" r:id="rId_hyperlink_1509"/>
    <hyperlink ref="D1725" r:id="rId_hyperlink_1510"/>
    <hyperlink ref="D1727" r:id="rId_hyperlink_1511"/>
    <hyperlink ref="D1729" r:id="rId_hyperlink_1512"/>
    <hyperlink ref="D1730" r:id="rId_hyperlink_1513"/>
    <hyperlink ref="D1731" r:id="rId_hyperlink_1514"/>
    <hyperlink ref="D1732" r:id="rId_hyperlink_1515"/>
    <hyperlink ref="D1734" r:id="rId_hyperlink_1516"/>
    <hyperlink ref="D1735" r:id="rId_hyperlink_1517"/>
    <hyperlink ref="D1736" r:id="rId_hyperlink_1518"/>
    <hyperlink ref="D1738" r:id="rId_hyperlink_1519"/>
    <hyperlink ref="D1740" r:id="rId_hyperlink_1520"/>
    <hyperlink ref="D1741" r:id="rId_hyperlink_1521"/>
    <hyperlink ref="D1742" r:id="rId_hyperlink_1522"/>
    <hyperlink ref="D1743" r:id="rId_hyperlink_1523"/>
    <hyperlink ref="D1744" r:id="rId_hyperlink_1524"/>
    <hyperlink ref="D1745" r:id="rId_hyperlink_1525"/>
    <hyperlink ref="D1746" r:id="rId_hyperlink_1526"/>
    <hyperlink ref="D1747" r:id="rId_hyperlink_1527"/>
    <hyperlink ref="D1748" r:id="rId_hyperlink_1528"/>
    <hyperlink ref="D1749" r:id="rId_hyperlink_1529"/>
    <hyperlink ref="D1751" r:id="rId_hyperlink_1530"/>
    <hyperlink ref="D1752" r:id="rId_hyperlink_1531"/>
    <hyperlink ref="D1753" r:id="rId_hyperlink_1532"/>
    <hyperlink ref="D1754" r:id="rId_hyperlink_1533"/>
    <hyperlink ref="D1755" r:id="rId_hyperlink_1534"/>
    <hyperlink ref="D1756" r:id="rId_hyperlink_1535"/>
    <hyperlink ref="D1757" r:id="rId_hyperlink_1536"/>
    <hyperlink ref="D1758" r:id="rId_hyperlink_1537"/>
    <hyperlink ref="D1759" r:id="rId_hyperlink_1538"/>
    <hyperlink ref="D1763" r:id="rId_hyperlink_1539"/>
    <hyperlink ref="D1764" r:id="rId_hyperlink_1540"/>
    <hyperlink ref="D1765" r:id="rId_hyperlink_1541"/>
    <hyperlink ref="D1766" r:id="rId_hyperlink_1542"/>
    <hyperlink ref="D1767" r:id="rId_hyperlink_1543"/>
    <hyperlink ref="D1768" r:id="rId_hyperlink_1544"/>
    <hyperlink ref="D1771" r:id="rId_hyperlink_1545"/>
    <hyperlink ref="D1772" r:id="rId_hyperlink_1546"/>
    <hyperlink ref="D1773" r:id="rId_hyperlink_1547"/>
    <hyperlink ref="D1775" r:id="rId_hyperlink_1548"/>
    <hyperlink ref="D1776" r:id="rId_hyperlink_1549"/>
    <hyperlink ref="D1777" r:id="rId_hyperlink_1550"/>
    <hyperlink ref="D1778" r:id="rId_hyperlink_1551"/>
    <hyperlink ref="D1779" r:id="rId_hyperlink_1552"/>
    <hyperlink ref="D1783" r:id="rId_hyperlink_1553"/>
    <hyperlink ref="D1784" r:id="rId_hyperlink_1554"/>
    <hyperlink ref="D1786" r:id="rId_hyperlink_1555"/>
    <hyperlink ref="D1787" r:id="rId_hyperlink_1556"/>
    <hyperlink ref="D1788" r:id="rId_hyperlink_1557"/>
    <hyperlink ref="D1789" r:id="rId_hyperlink_1558"/>
    <hyperlink ref="D1790" r:id="rId_hyperlink_1559"/>
    <hyperlink ref="D1792" r:id="rId_hyperlink_1560"/>
    <hyperlink ref="D1794" r:id="rId_hyperlink_1561"/>
    <hyperlink ref="D1795" r:id="rId_hyperlink_1562"/>
    <hyperlink ref="D1796" r:id="rId_hyperlink_1563"/>
    <hyperlink ref="D1798" r:id="rId_hyperlink_1564"/>
    <hyperlink ref="D1799" r:id="rId_hyperlink_1565"/>
    <hyperlink ref="D1801" r:id="rId_hyperlink_1566"/>
    <hyperlink ref="D1802" r:id="rId_hyperlink_1567"/>
    <hyperlink ref="D1803" r:id="rId_hyperlink_1568"/>
    <hyperlink ref="D1804" r:id="rId_hyperlink_1569"/>
    <hyperlink ref="D1805" r:id="rId_hyperlink_1570"/>
    <hyperlink ref="D1806" r:id="rId_hyperlink_1571"/>
    <hyperlink ref="D1807" r:id="rId_hyperlink_1572"/>
    <hyperlink ref="D1808" r:id="rId_hyperlink_1573"/>
    <hyperlink ref="D1809" r:id="rId_hyperlink_1574"/>
    <hyperlink ref="D1810" r:id="rId_hyperlink_1575"/>
    <hyperlink ref="D1811" r:id="rId_hyperlink_1576"/>
    <hyperlink ref="D1812" r:id="rId_hyperlink_1577"/>
    <hyperlink ref="D1813" r:id="rId_hyperlink_1578"/>
    <hyperlink ref="D1817" r:id="rId_hyperlink_1579"/>
    <hyperlink ref="D1818" r:id="rId_hyperlink_1580"/>
    <hyperlink ref="D1819" r:id="rId_hyperlink_1581"/>
    <hyperlink ref="D1820" r:id="rId_hyperlink_1582"/>
    <hyperlink ref="D1821" r:id="rId_hyperlink_1583"/>
    <hyperlink ref="D1822" r:id="rId_hyperlink_1584"/>
    <hyperlink ref="D1823" r:id="rId_hyperlink_1585"/>
    <hyperlink ref="D1824" r:id="rId_hyperlink_1586"/>
    <hyperlink ref="D1825" r:id="rId_hyperlink_1587"/>
    <hyperlink ref="D1826" r:id="rId_hyperlink_1588"/>
    <hyperlink ref="D1827" r:id="rId_hyperlink_1589"/>
    <hyperlink ref="D1828" r:id="rId_hyperlink_1590"/>
    <hyperlink ref="D1829" r:id="rId_hyperlink_1591"/>
    <hyperlink ref="D1830" r:id="rId_hyperlink_1592"/>
    <hyperlink ref="D1831" r:id="rId_hyperlink_1593"/>
    <hyperlink ref="D1832" r:id="rId_hyperlink_1594"/>
    <hyperlink ref="D1833" r:id="rId_hyperlink_1595"/>
    <hyperlink ref="D1834" r:id="rId_hyperlink_1596"/>
    <hyperlink ref="D1835" r:id="rId_hyperlink_1597"/>
    <hyperlink ref="D1836" r:id="rId_hyperlink_1598"/>
    <hyperlink ref="D1837" r:id="rId_hyperlink_1599"/>
    <hyperlink ref="D1838" r:id="rId_hyperlink_1600"/>
    <hyperlink ref="D1839" r:id="rId_hyperlink_1601"/>
    <hyperlink ref="D1840" r:id="rId_hyperlink_1602"/>
    <hyperlink ref="D1841" r:id="rId_hyperlink_1603"/>
    <hyperlink ref="D1842" r:id="rId_hyperlink_1604"/>
    <hyperlink ref="D1843" r:id="rId_hyperlink_1605"/>
    <hyperlink ref="D1844" r:id="rId_hyperlink_1606"/>
    <hyperlink ref="D1845" r:id="rId_hyperlink_1607"/>
    <hyperlink ref="D1846" r:id="rId_hyperlink_1608"/>
    <hyperlink ref="D1847" r:id="rId_hyperlink_1609"/>
    <hyperlink ref="D1848" r:id="rId_hyperlink_1610"/>
    <hyperlink ref="D1849" r:id="rId_hyperlink_1611"/>
    <hyperlink ref="D1850" r:id="rId_hyperlink_1612"/>
    <hyperlink ref="D1851" r:id="rId_hyperlink_1613"/>
    <hyperlink ref="D1852" r:id="rId_hyperlink_1614"/>
    <hyperlink ref="D1853" r:id="rId_hyperlink_1615"/>
    <hyperlink ref="D1855" r:id="rId_hyperlink_1616"/>
    <hyperlink ref="D1856" r:id="rId_hyperlink_1617"/>
    <hyperlink ref="D1857" r:id="rId_hyperlink_1618"/>
    <hyperlink ref="D1858" r:id="rId_hyperlink_1619"/>
    <hyperlink ref="D1859" r:id="rId_hyperlink_1620"/>
    <hyperlink ref="D1860" r:id="rId_hyperlink_1621"/>
    <hyperlink ref="D1861" r:id="rId_hyperlink_1622"/>
    <hyperlink ref="D1862" r:id="rId_hyperlink_1623"/>
    <hyperlink ref="D1863" r:id="rId_hyperlink_1624"/>
    <hyperlink ref="D1864" r:id="rId_hyperlink_1625"/>
    <hyperlink ref="D1865" r:id="rId_hyperlink_1626"/>
    <hyperlink ref="D1866" r:id="rId_hyperlink_1627"/>
    <hyperlink ref="D1867" r:id="rId_hyperlink_1628"/>
    <hyperlink ref="D1868" r:id="rId_hyperlink_1629"/>
    <hyperlink ref="D1869" r:id="rId_hyperlink_1630"/>
    <hyperlink ref="D1870" r:id="rId_hyperlink_1631"/>
    <hyperlink ref="D1871" r:id="rId_hyperlink_1632"/>
    <hyperlink ref="D1872" r:id="rId_hyperlink_1633"/>
    <hyperlink ref="D1875" r:id="rId_hyperlink_1634"/>
    <hyperlink ref="D1878" r:id="rId_hyperlink_1635"/>
    <hyperlink ref="D1879" r:id="rId_hyperlink_1636"/>
    <hyperlink ref="D1880" r:id="rId_hyperlink_1637"/>
    <hyperlink ref="D1881" r:id="rId_hyperlink_1638"/>
    <hyperlink ref="D1882" r:id="rId_hyperlink_1639"/>
    <hyperlink ref="D1884" r:id="rId_hyperlink_1640"/>
    <hyperlink ref="D1885" r:id="rId_hyperlink_1641"/>
    <hyperlink ref="D1886" r:id="rId_hyperlink_1642"/>
    <hyperlink ref="D1887" r:id="rId_hyperlink_1643"/>
    <hyperlink ref="D1888" r:id="rId_hyperlink_1644"/>
    <hyperlink ref="D1889" r:id="rId_hyperlink_1645"/>
    <hyperlink ref="D1890" r:id="rId_hyperlink_1646"/>
    <hyperlink ref="D1892" r:id="rId_hyperlink_1647"/>
    <hyperlink ref="D1893" r:id="rId_hyperlink_1648"/>
    <hyperlink ref="D1894" r:id="rId_hyperlink_1649"/>
    <hyperlink ref="D1895" r:id="rId_hyperlink_1650"/>
    <hyperlink ref="D1898" r:id="rId_hyperlink_1651"/>
    <hyperlink ref="D1899" r:id="rId_hyperlink_1652"/>
    <hyperlink ref="D1900" r:id="rId_hyperlink_1653"/>
    <hyperlink ref="D1901" r:id="rId_hyperlink_1654"/>
    <hyperlink ref="D1904" r:id="rId_hyperlink_1655"/>
    <hyperlink ref="D1905" r:id="rId_hyperlink_1656"/>
    <hyperlink ref="D1906" r:id="rId_hyperlink_1657"/>
    <hyperlink ref="D1908" r:id="rId_hyperlink_1658"/>
    <hyperlink ref="D1909" r:id="rId_hyperlink_1659"/>
    <hyperlink ref="D1910" r:id="rId_hyperlink_1660"/>
    <hyperlink ref="D1911" r:id="rId_hyperlink_1661"/>
    <hyperlink ref="D1912" r:id="rId_hyperlink_1662"/>
    <hyperlink ref="D1913" r:id="rId_hyperlink_1663"/>
    <hyperlink ref="D1914" r:id="rId_hyperlink_1664"/>
    <hyperlink ref="D1915" r:id="rId_hyperlink_1665"/>
    <hyperlink ref="D1916" r:id="rId_hyperlink_1666"/>
    <hyperlink ref="D1917" r:id="rId_hyperlink_1667"/>
    <hyperlink ref="D1918" r:id="rId_hyperlink_1668"/>
    <hyperlink ref="D1919" r:id="rId_hyperlink_1669"/>
    <hyperlink ref="D1920" r:id="rId_hyperlink_1670"/>
    <hyperlink ref="D1921" r:id="rId_hyperlink_1671"/>
    <hyperlink ref="D1922" r:id="rId_hyperlink_1672"/>
    <hyperlink ref="D1923" r:id="rId_hyperlink_1673"/>
    <hyperlink ref="D1924" r:id="rId_hyperlink_1674"/>
    <hyperlink ref="D1927" r:id="rId_hyperlink_1675"/>
    <hyperlink ref="D1929" r:id="rId_hyperlink_1676"/>
    <hyperlink ref="D1930" r:id="rId_hyperlink_1677"/>
    <hyperlink ref="D1932" r:id="rId_hyperlink_1678"/>
    <hyperlink ref="D1933" r:id="rId_hyperlink_1679"/>
    <hyperlink ref="D1934" r:id="rId_hyperlink_1680"/>
    <hyperlink ref="D1935" r:id="rId_hyperlink_1681"/>
    <hyperlink ref="D1939" r:id="rId_hyperlink_1682"/>
    <hyperlink ref="D1941" r:id="rId_hyperlink_1683"/>
    <hyperlink ref="D1942" r:id="rId_hyperlink_1684"/>
    <hyperlink ref="D1943" r:id="rId_hyperlink_1685"/>
    <hyperlink ref="D1944" r:id="rId_hyperlink_1686"/>
    <hyperlink ref="D1945" r:id="rId_hyperlink_1687"/>
    <hyperlink ref="D1946" r:id="rId_hyperlink_1688"/>
    <hyperlink ref="D1947" r:id="rId_hyperlink_1689"/>
    <hyperlink ref="D1948" r:id="rId_hyperlink_1690"/>
    <hyperlink ref="D1950" r:id="rId_hyperlink_1691"/>
    <hyperlink ref="D1951" r:id="rId_hyperlink_1692"/>
    <hyperlink ref="D1952" r:id="rId_hyperlink_1693"/>
    <hyperlink ref="D1953" r:id="rId_hyperlink_1694"/>
    <hyperlink ref="D1954" r:id="rId_hyperlink_1695"/>
    <hyperlink ref="D1955" r:id="rId_hyperlink_1696"/>
    <hyperlink ref="D1956" r:id="rId_hyperlink_1697"/>
    <hyperlink ref="D1957" r:id="rId_hyperlink_1698"/>
    <hyperlink ref="D1958" r:id="rId_hyperlink_1699"/>
    <hyperlink ref="D1961" r:id="rId_hyperlink_1700"/>
    <hyperlink ref="D1962" r:id="rId_hyperlink_1701"/>
    <hyperlink ref="D1963" r:id="rId_hyperlink_1702"/>
    <hyperlink ref="D1964" r:id="rId_hyperlink_1703"/>
    <hyperlink ref="D1965" r:id="rId_hyperlink_1704"/>
    <hyperlink ref="D1966" r:id="rId_hyperlink_1705"/>
    <hyperlink ref="D1967" r:id="rId_hyperlink_1706"/>
    <hyperlink ref="D1968" r:id="rId_hyperlink_1707"/>
    <hyperlink ref="D1969" r:id="rId_hyperlink_1708"/>
    <hyperlink ref="D1970" r:id="rId_hyperlink_1709"/>
    <hyperlink ref="D1972" r:id="rId_hyperlink_1710"/>
    <hyperlink ref="D1973" r:id="rId_hyperlink_1711"/>
    <hyperlink ref="D1975" r:id="rId_hyperlink_1712"/>
    <hyperlink ref="D1976" r:id="rId_hyperlink_1713"/>
    <hyperlink ref="D1977" r:id="rId_hyperlink_1714"/>
    <hyperlink ref="D1980" r:id="rId_hyperlink_1715"/>
    <hyperlink ref="D1981" r:id="rId_hyperlink_1716"/>
    <hyperlink ref="D1982" r:id="rId_hyperlink_1717"/>
    <hyperlink ref="D1983" r:id="rId_hyperlink_1718"/>
    <hyperlink ref="D1984" r:id="rId_hyperlink_1719"/>
    <hyperlink ref="D1985" r:id="rId_hyperlink_1720"/>
    <hyperlink ref="D1986" r:id="rId_hyperlink_1721"/>
    <hyperlink ref="D1987" r:id="rId_hyperlink_1722"/>
    <hyperlink ref="D1988" r:id="rId_hyperlink_1723"/>
    <hyperlink ref="D1989" r:id="rId_hyperlink_1724"/>
    <hyperlink ref="D1990" r:id="rId_hyperlink_1725"/>
    <hyperlink ref="D1991" r:id="rId_hyperlink_1726"/>
    <hyperlink ref="D1992" r:id="rId_hyperlink_1727"/>
    <hyperlink ref="D1993" r:id="rId_hyperlink_1728"/>
    <hyperlink ref="D1994" r:id="rId_hyperlink_1729"/>
    <hyperlink ref="D1995" r:id="rId_hyperlink_1730"/>
    <hyperlink ref="D1996" r:id="rId_hyperlink_1731"/>
    <hyperlink ref="D1998" r:id="rId_hyperlink_1732"/>
    <hyperlink ref="D2000" r:id="rId_hyperlink_1733"/>
    <hyperlink ref="D2001" r:id="rId_hyperlink_1734"/>
    <hyperlink ref="D2002" r:id="rId_hyperlink_1735"/>
    <hyperlink ref="D2003" r:id="rId_hyperlink_1736"/>
    <hyperlink ref="D2004" r:id="rId_hyperlink_1737"/>
    <hyperlink ref="D2005" r:id="rId_hyperlink_1738"/>
    <hyperlink ref="D2006" r:id="rId_hyperlink_1739"/>
    <hyperlink ref="D2007" r:id="rId_hyperlink_1740"/>
    <hyperlink ref="D2008" r:id="rId_hyperlink_1741"/>
    <hyperlink ref="D2009" r:id="rId_hyperlink_1742"/>
    <hyperlink ref="D2010" r:id="rId_hyperlink_1743"/>
    <hyperlink ref="D2011" r:id="rId_hyperlink_1744"/>
    <hyperlink ref="D2012" r:id="rId_hyperlink_1745"/>
    <hyperlink ref="D2013" r:id="rId_hyperlink_1746"/>
    <hyperlink ref="D2015" r:id="rId_hyperlink_1747"/>
    <hyperlink ref="D2016" r:id="rId_hyperlink_1748"/>
    <hyperlink ref="D2017" r:id="rId_hyperlink_1749"/>
    <hyperlink ref="D2018" r:id="rId_hyperlink_1750"/>
    <hyperlink ref="D2019" r:id="rId_hyperlink_1751"/>
    <hyperlink ref="D2020" r:id="rId_hyperlink_1752"/>
    <hyperlink ref="D2021" r:id="rId_hyperlink_1753"/>
    <hyperlink ref="D2023" r:id="rId_hyperlink_1754"/>
    <hyperlink ref="D2024" r:id="rId_hyperlink_1755"/>
    <hyperlink ref="D2025" r:id="rId_hyperlink_1756"/>
    <hyperlink ref="D2026" r:id="rId_hyperlink_1757"/>
    <hyperlink ref="D2028" r:id="rId_hyperlink_1758"/>
    <hyperlink ref="D2029" r:id="rId_hyperlink_1759"/>
    <hyperlink ref="D2030" r:id="rId_hyperlink_1760"/>
    <hyperlink ref="D2031" r:id="rId_hyperlink_1761"/>
    <hyperlink ref="D2032" r:id="rId_hyperlink_1762"/>
    <hyperlink ref="D2033" r:id="rId_hyperlink_1763"/>
    <hyperlink ref="D2034" r:id="rId_hyperlink_1764"/>
    <hyperlink ref="D2036" r:id="rId_hyperlink_1765"/>
    <hyperlink ref="D2037" r:id="rId_hyperlink_1766"/>
    <hyperlink ref="D2038" r:id="rId_hyperlink_1767"/>
    <hyperlink ref="D2039" r:id="rId_hyperlink_1768"/>
    <hyperlink ref="D2041" r:id="rId_hyperlink_1769"/>
    <hyperlink ref="D2042" r:id="rId_hyperlink_1770"/>
    <hyperlink ref="D2043" r:id="rId_hyperlink_1771"/>
    <hyperlink ref="D2044" r:id="rId_hyperlink_1772"/>
    <hyperlink ref="D2045" r:id="rId_hyperlink_1773"/>
    <hyperlink ref="D2046" r:id="rId_hyperlink_1774"/>
    <hyperlink ref="D2047" r:id="rId_hyperlink_1775"/>
    <hyperlink ref="D2048" r:id="rId_hyperlink_1776"/>
    <hyperlink ref="D2049" r:id="rId_hyperlink_1777"/>
    <hyperlink ref="D2050" r:id="rId_hyperlink_1778"/>
    <hyperlink ref="D2051" r:id="rId_hyperlink_1779"/>
    <hyperlink ref="D2052" r:id="rId_hyperlink_1780"/>
    <hyperlink ref="D2053" r:id="rId_hyperlink_1781"/>
    <hyperlink ref="D2054" r:id="rId_hyperlink_1782"/>
    <hyperlink ref="D2055" r:id="rId_hyperlink_1783"/>
    <hyperlink ref="D2056" r:id="rId_hyperlink_1784"/>
    <hyperlink ref="D2057" r:id="rId_hyperlink_1785"/>
    <hyperlink ref="D2058" r:id="rId_hyperlink_1786"/>
    <hyperlink ref="D2059" r:id="rId_hyperlink_1787"/>
    <hyperlink ref="D2060" r:id="rId_hyperlink_1788"/>
    <hyperlink ref="D2061" r:id="rId_hyperlink_1789"/>
    <hyperlink ref="D2062" r:id="rId_hyperlink_1790"/>
    <hyperlink ref="D2063" r:id="rId_hyperlink_1791"/>
    <hyperlink ref="D2064" r:id="rId_hyperlink_1792"/>
    <hyperlink ref="D2065" r:id="rId_hyperlink_1793"/>
    <hyperlink ref="D2069" r:id="rId_hyperlink_1794"/>
    <hyperlink ref="D2070" r:id="rId_hyperlink_1795"/>
    <hyperlink ref="D2071" r:id="rId_hyperlink_1796"/>
    <hyperlink ref="D2072" r:id="rId_hyperlink_1797"/>
    <hyperlink ref="D2073" r:id="rId_hyperlink_1798"/>
    <hyperlink ref="D2075" r:id="rId_hyperlink_1799"/>
    <hyperlink ref="D2076" r:id="rId_hyperlink_1800"/>
    <hyperlink ref="D2077" r:id="rId_hyperlink_1801"/>
    <hyperlink ref="D2078" r:id="rId_hyperlink_1802"/>
    <hyperlink ref="D2079" r:id="rId_hyperlink_1803"/>
    <hyperlink ref="D2080" r:id="rId_hyperlink_1804"/>
    <hyperlink ref="D2082" r:id="rId_hyperlink_1805"/>
    <hyperlink ref="D2083" r:id="rId_hyperlink_1806"/>
    <hyperlink ref="D2084" r:id="rId_hyperlink_1807"/>
    <hyperlink ref="D2085" r:id="rId_hyperlink_1808"/>
    <hyperlink ref="D2089" r:id="rId_hyperlink_1809"/>
    <hyperlink ref="D2090" r:id="rId_hyperlink_1810"/>
    <hyperlink ref="D2091" r:id="rId_hyperlink_1811"/>
    <hyperlink ref="D2092" r:id="rId_hyperlink_1812"/>
    <hyperlink ref="D2093" r:id="rId_hyperlink_1813"/>
    <hyperlink ref="D2094" r:id="rId_hyperlink_1814"/>
    <hyperlink ref="D2095" r:id="rId_hyperlink_1815"/>
    <hyperlink ref="D2096" r:id="rId_hyperlink_1816"/>
    <hyperlink ref="D2097" r:id="rId_hyperlink_1817"/>
    <hyperlink ref="D2098" r:id="rId_hyperlink_1818"/>
    <hyperlink ref="D2099" r:id="rId_hyperlink_1819"/>
    <hyperlink ref="D2100" r:id="rId_hyperlink_1820"/>
    <hyperlink ref="D2101" r:id="rId_hyperlink_1821"/>
    <hyperlink ref="D2102" r:id="rId_hyperlink_1822"/>
    <hyperlink ref="D2103" r:id="rId_hyperlink_1823"/>
    <hyperlink ref="D2104" r:id="rId_hyperlink_1824"/>
    <hyperlink ref="D2105" r:id="rId_hyperlink_1825"/>
    <hyperlink ref="D2106" r:id="rId_hyperlink_1826"/>
    <hyperlink ref="D2107" r:id="rId_hyperlink_1827"/>
    <hyperlink ref="D2108" r:id="rId_hyperlink_1828"/>
    <hyperlink ref="D2109" r:id="rId_hyperlink_1829"/>
    <hyperlink ref="D2110" r:id="rId_hyperlink_1830"/>
    <hyperlink ref="D2111" r:id="rId_hyperlink_1831"/>
    <hyperlink ref="D2112" r:id="rId_hyperlink_1832"/>
    <hyperlink ref="D2113" r:id="rId_hyperlink_1833"/>
    <hyperlink ref="D2114" r:id="rId_hyperlink_1834"/>
    <hyperlink ref="D2116" r:id="rId_hyperlink_1835"/>
    <hyperlink ref="D2117" r:id="rId_hyperlink_1836"/>
    <hyperlink ref="D2118" r:id="rId_hyperlink_1837"/>
    <hyperlink ref="D2119" r:id="rId_hyperlink_1838"/>
    <hyperlink ref="D2120" r:id="rId_hyperlink_1839"/>
    <hyperlink ref="D2121" r:id="rId_hyperlink_1840"/>
    <hyperlink ref="D2122" r:id="rId_hyperlink_1841"/>
    <hyperlink ref="D2123" r:id="rId_hyperlink_1842"/>
    <hyperlink ref="D2124" r:id="rId_hyperlink_1843"/>
    <hyperlink ref="D2126" r:id="rId_hyperlink_1844"/>
    <hyperlink ref="D2127" r:id="rId_hyperlink_1845"/>
    <hyperlink ref="D2128" r:id="rId_hyperlink_1846"/>
    <hyperlink ref="D2129" r:id="rId_hyperlink_1847"/>
    <hyperlink ref="D2131" r:id="rId_hyperlink_1848"/>
    <hyperlink ref="D2132" r:id="rId_hyperlink_1849"/>
    <hyperlink ref="D2133" r:id="rId_hyperlink_1850"/>
    <hyperlink ref="D2134" r:id="rId_hyperlink_1851"/>
    <hyperlink ref="D2135" r:id="rId_hyperlink_1852"/>
    <hyperlink ref="D2136" r:id="rId_hyperlink_1853"/>
    <hyperlink ref="D2137" r:id="rId_hyperlink_1854"/>
    <hyperlink ref="D2138" r:id="rId_hyperlink_1855"/>
    <hyperlink ref="D2139" r:id="rId_hyperlink_1856"/>
    <hyperlink ref="D2140" r:id="rId_hyperlink_1857"/>
    <hyperlink ref="D2143" r:id="rId_hyperlink_1858"/>
    <hyperlink ref="D2144" r:id="rId_hyperlink_1859"/>
    <hyperlink ref="D2145" r:id="rId_hyperlink_1860"/>
    <hyperlink ref="D2146" r:id="rId_hyperlink_1861"/>
    <hyperlink ref="D2147" r:id="rId_hyperlink_1862"/>
    <hyperlink ref="D2148" r:id="rId_hyperlink_1863"/>
    <hyperlink ref="D2152" r:id="rId_hyperlink_1864"/>
    <hyperlink ref="D2153" r:id="rId_hyperlink_1865"/>
    <hyperlink ref="D2154" r:id="rId_hyperlink_1866"/>
    <hyperlink ref="D2155" r:id="rId_hyperlink_1867"/>
    <hyperlink ref="D2158" r:id="rId_hyperlink_1868"/>
    <hyperlink ref="D2159" r:id="rId_hyperlink_1869"/>
    <hyperlink ref="D2161" r:id="rId_hyperlink_1870"/>
    <hyperlink ref="D2162" r:id="rId_hyperlink_1871"/>
    <hyperlink ref="D2163" r:id="rId_hyperlink_1872"/>
    <hyperlink ref="D2167" r:id="rId_hyperlink_1873"/>
    <hyperlink ref="D2168" r:id="rId_hyperlink_1874"/>
    <hyperlink ref="D2169" r:id="rId_hyperlink_1875"/>
    <hyperlink ref="D2170" r:id="rId_hyperlink_1876"/>
    <hyperlink ref="D2171" r:id="rId_hyperlink_1877"/>
    <hyperlink ref="D2172" r:id="rId_hyperlink_1878"/>
    <hyperlink ref="D2173" r:id="rId_hyperlink_1879"/>
    <hyperlink ref="D2174" r:id="rId_hyperlink_1880"/>
    <hyperlink ref="D2175" r:id="rId_hyperlink_1881"/>
    <hyperlink ref="D2177" r:id="rId_hyperlink_1882"/>
    <hyperlink ref="D2178" r:id="rId_hyperlink_1883"/>
    <hyperlink ref="D2179" r:id="rId_hyperlink_1884"/>
    <hyperlink ref="D2180" r:id="rId_hyperlink_1885"/>
    <hyperlink ref="D2181" r:id="rId_hyperlink_1886"/>
    <hyperlink ref="D2182" r:id="rId_hyperlink_1887"/>
    <hyperlink ref="D2183" r:id="rId_hyperlink_1888"/>
    <hyperlink ref="D2184" r:id="rId_hyperlink_1889"/>
    <hyperlink ref="D2185" r:id="rId_hyperlink_1890"/>
    <hyperlink ref="D2186" r:id="rId_hyperlink_1891"/>
    <hyperlink ref="D2187" r:id="rId_hyperlink_1892"/>
    <hyperlink ref="D2189" r:id="rId_hyperlink_1893"/>
    <hyperlink ref="D2190" r:id="rId_hyperlink_1894"/>
    <hyperlink ref="D2192" r:id="rId_hyperlink_1895"/>
    <hyperlink ref="D2193" r:id="rId_hyperlink_1896"/>
    <hyperlink ref="D2194" r:id="rId_hyperlink_1897"/>
    <hyperlink ref="D2195" r:id="rId_hyperlink_1898"/>
    <hyperlink ref="D2196" r:id="rId_hyperlink_1899"/>
    <hyperlink ref="D2197" r:id="rId_hyperlink_1900"/>
    <hyperlink ref="D2198" r:id="rId_hyperlink_1901"/>
    <hyperlink ref="D2199" r:id="rId_hyperlink_1902"/>
    <hyperlink ref="D2200" r:id="rId_hyperlink_1903"/>
    <hyperlink ref="D2201" r:id="rId_hyperlink_1904"/>
    <hyperlink ref="D2204" r:id="rId_hyperlink_1905"/>
    <hyperlink ref="D2205" r:id="rId_hyperlink_1906"/>
    <hyperlink ref="D2206" r:id="rId_hyperlink_1907"/>
    <hyperlink ref="D2207" r:id="rId_hyperlink_1908"/>
    <hyperlink ref="D2208" r:id="rId_hyperlink_1909"/>
    <hyperlink ref="D2209" r:id="rId_hyperlink_1910"/>
    <hyperlink ref="D2210" r:id="rId_hyperlink_1911"/>
    <hyperlink ref="D2211" r:id="rId_hyperlink_1912"/>
    <hyperlink ref="D2212" r:id="rId_hyperlink_1913"/>
    <hyperlink ref="D2213" r:id="rId_hyperlink_1914"/>
    <hyperlink ref="D2214" r:id="rId_hyperlink_1915"/>
    <hyperlink ref="D2215" r:id="rId_hyperlink_1916"/>
    <hyperlink ref="D2216" r:id="rId_hyperlink_1917"/>
    <hyperlink ref="D2217" r:id="rId_hyperlink_1918"/>
    <hyperlink ref="D2218" r:id="rId_hyperlink_1919"/>
    <hyperlink ref="D2219" r:id="rId_hyperlink_1920"/>
    <hyperlink ref="D2220" r:id="rId_hyperlink_1921"/>
    <hyperlink ref="D2221" r:id="rId_hyperlink_1922"/>
    <hyperlink ref="D2222" r:id="rId_hyperlink_1923"/>
    <hyperlink ref="D2223" r:id="rId_hyperlink_1924"/>
    <hyperlink ref="D2225" r:id="rId_hyperlink_1925"/>
    <hyperlink ref="D2226" r:id="rId_hyperlink_1926"/>
    <hyperlink ref="D2227" r:id="rId_hyperlink_1927"/>
    <hyperlink ref="D2228" r:id="rId_hyperlink_1928"/>
    <hyperlink ref="D2229" r:id="rId_hyperlink_1929"/>
    <hyperlink ref="D2230" r:id="rId_hyperlink_1930"/>
    <hyperlink ref="D2231" r:id="rId_hyperlink_1931"/>
    <hyperlink ref="D2232" r:id="rId_hyperlink_1932"/>
    <hyperlink ref="D2233" r:id="rId_hyperlink_1933"/>
    <hyperlink ref="D2234" r:id="rId_hyperlink_1934"/>
    <hyperlink ref="D2235" r:id="rId_hyperlink_1935"/>
    <hyperlink ref="D2236" r:id="rId_hyperlink_1936"/>
    <hyperlink ref="D2237" r:id="rId_hyperlink_1937"/>
    <hyperlink ref="D2238" r:id="rId_hyperlink_1938"/>
    <hyperlink ref="D2239" r:id="rId_hyperlink_1939"/>
    <hyperlink ref="D2240" r:id="rId_hyperlink_1940"/>
    <hyperlink ref="D2241" r:id="rId_hyperlink_1941"/>
    <hyperlink ref="D2242" r:id="rId_hyperlink_1942"/>
    <hyperlink ref="D2243" r:id="rId_hyperlink_1943"/>
    <hyperlink ref="D2245" r:id="rId_hyperlink_1944"/>
    <hyperlink ref="D2246" r:id="rId_hyperlink_1945"/>
    <hyperlink ref="D2247" r:id="rId_hyperlink_1946"/>
    <hyperlink ref="D2248" r:id="rId_hyperlink_1947"/>
    <hyperlink ref="D2249" r:id="rId_hyperlink_1948"/>
    <hyperlink ref="D2250" r:id="rId_hyperlink_1949"/>
    <hyperlink ref="D2251" r:id="rId_hyperlink_1950"/>
    <hyperlink ref="D2252" r:id="rId_hyperlink_1951"/>
    <hyperlink ref="D2254" r:id="rId_hyperlink_1952"/>
    <hyperlink ref="D2255" r:id="rId_hyperlink_1953"/>
    <hyperlink ref="D2256" r:id="rId_hyperlink_1954"/>
    <hyperlink ref="D2257" r:id="rId_hyperlink_1955"/>
    <hyperlink ref="D2258" r:id="rId_hyperlink_1956"/>
    <hyperlink ref="D2259" r:id="rId_hyperlink_1957"/>
    <hyperlink ref="D2260" r:id="rId_hyperlink_1958"/>
    <hyperlink ref="D2261" r:id="rId_hyperlink_1959"/>
    <hyperlink ref="D2262" r:id="rId_hyperlink_1960"/>
    <hyperlink ref="D2263" r:id="rId_hyperlink_1961"/>
    <hyperlink ref="D2264" r:id="rId_hyperlink_1962"/>
    <hyperlink ref="D2265" r:id="rId_hyperlink_1963"/>
    <hyperlink ref="D2266" r:id="rId_hyperlink_1964"/>
    <hyperlink ref="D2267" r:id="rId_hyperlink_1965"/>
    <hyperlink ref="D2268" r:id="rId_hyperlink_1966"/>
    <hyperlink ref="D2270" r:id="rId_hyperlink_1967"/>
    <hyperlink ref="D2271" r:id="rId_hyperlink_1968"/>
    <hyperlink ref="D2272" r:id="rId_hyperlink_1969"/>
    <hyperlink ref="D2273" r:id="rId_hyperlink_1970"/>
    <hyperlink ref="D2274" r:id="rId_hyperlink_1971"/>
    <hyperlink ref="D2275" r:id="rId_hyperlink_1972"/>
    <hyperlink ref="D2277" r:id="rId_hyperlink_1973"/>
    <hyperlink ref="D2278" r:id="rId_hyperlink_1974"/>
    <hyperlink ref="D2279" r:id="rId_hyperlink_1975"/>
    <hyperlink ref="D2280" r:id="rId_hyperlink_1976"/>
    <hyperlink ref="D2281" r:id="rId_hyperlink_1977"/>
    <hyperlink ref="D2282" r:id="rId_hyperlink_1978"/>
    <hyperlink ref="D2283" r:id="rId_hyperlink_1979"/>
    <hyperlink ref="D2284" r:id="rId_hyperlink_1980"/>
    <hyperlink ref="D2285" r:id="rId_hyperlink_1981"/>
    <hyperlink ref="D2286" r:id="rId_hyperlink_1982"/>
    <hyperlink ref="D2287" r:id="rId_hyperlink_1983"/>
    <hyperlink ref="D2289" r:id="rId_hyperlink_1984"/>
    <hyperlink ref="D2290" r:id="rId_hyperlink_1985"/>
    <hyperlink ref="D2291" r:id="rId_hyperlink_1986"/>
    <hyperlink ref="D2292" r:id="rId_hyperlink_1987"/>
    <hyperlink ref="D2293" r:id="rId_hyperlink_1988"/>
    <hyperlink ref="D2294" r:id="rId_hyperlink_1989"/>
    <hyperlink ref="D2295" r:id="rId_hyperlink_1990"/>
    <hyperlink ref="D2296" r:id="rId_hyperlink_1991"/>
    <hyperlink ref="D2297" r:id="rId_hyperlink_1992"/>
    <hyperlink ref="D2298" r:id="rId_hyperlink_1993"/>
    <hyperlink ref="D2299" r:id="rId_hyperlink_1994"/>
    <hyperlink ref="D2300" r:id="rId_hyperlink_1995"/>
    <hyperlink ref="D2301" r:id="rId_hyperlink_1996"/>
    <hyperlink ref="D2302" r:id="rId_hyperlink_1997"/>
    <hyperlink ref="D2304" r:id="rId_hyperlink_1998"/>
    <hyperlink ref="D2305" r:id="rId_hyperlink_1999"/>
    <hyperlink ref="D2306" r:id="rId_hyperlink_2000"/>
    <hyperlink ref="D2307" r:id="rId_hyperlink_2001"/>
    <hyperlink ref="D2308" r:id="rId_hyperlink_2002"/>
    <hyperlink ref="D2309" r:id="rId_hyperlink_2003"/>
    <hyperlink ref="D2310" r:id="rId_hyperlink_2004"/>
    <hyperlink ref="D2311" r:id="rId_hyperlink_2005"/>
    <hyperlink ref="D2312" r:id="rId_hyperlink_2006"/>
    <hyperlink ref="D2313" r:id="rId_hyperlink_2007"/>
    <hyperlink ref="D2314" r:id="rId_hyperlink_2008"/>
    <hyperlink ref="D2315" r:id="rId_hyperlink_2009"/>
    <hyperlink ref="D2316" r:id="rId_hyperlink_2010"/>
    <hyperlink ref="D2317" r:id="rId_hyperlink_2011"/>
    <hyperlink ref="D2318" r:id="rId_hyperlink_2012"/>
    <hyperlink ref="D2319" r:id="rId_hyperlink_2013"/>
    <hyperlink ref="D2320" r:id="rId_hyperlink_2014"/>
    <hyperlink ref="D2321" r:id="rId_hyperlink_2015"/>
    <hyperlink ref="D2322" r:id="rId_hyperlink_2016"/>
    <hyperlink ref="D2323" r:id="rId_hyperlink_2017"/>
    <hyperlink ref="D2324" r:id="rId_hyperlink_2018"/>
    <hyperlink ref="D2325" r:id="rId_hyperlink_2019"/>
    <hyperlink ref="D2326" r:id="rId_hyperlink_2020"/>
    <hyperlink ref="D2327" r:id="rId_hyperlink_2021"/>
    <hyperlink ref="D2328" r:id="rId_hyperlink_2022"/>
    <hyperlink ref="D2329" r:id="rId_hyperlink_2023"/>
    <hyperlink ref="D2330" r:id="rId_hyperlink_2024"/>
    <hyperlink ref="D2331" r:id="rId_hyperlink_2025"/>
    <hyperlink ref="D2332" r:id="rId_hyperlink_2026"/>
    <hyperlink ref="D2333" r:id="rId_hyperlink_2027"/>
    <hyperlink ref="D2334" r:id="rId_hyperlink_2028"/>
    <hyperlink ref="D2335" r:id="rId_hyperlink_2029"/>
    <hyperlink ref="D2336" r:id="rId_hyperlink_2030"/>
    <hyperlink ref="D2337" r:id="rId_hyperlink_2031"/>
    <hyperlink ref="D2338" r:id="rId_hyperlink_2032"/>
    <hyperlink ref="D2339" r:id="rId_hyperlink_2033"/>
    <hyperlink ref="D2340" r:id="rId_hyperlink_2034"/>
    <hyperlink ref="D2341" r:id="rId_hyperlink_2035"/>
    <hyperlink ref="D2342" r:id="rId_hyperlink_2036"/>
    <hyperlink ref="D2343" r:id="rId_hyperlink_2037"/>
    <hyperlink ref="D2344" r:id="rId_hyperlink_2038"/>
    <hyperlink ref="D2345" r:id="rId_hyperlink_2039"/>
    <hyperlink ref="D2348" r:id="rId_hyperlink_2040"/>
    <hyperlink ref="D2349" r:id="rId_hyperlink_2041"/>
    <hyperlink ref="D2350" r:id="rId_hyperlink_2042"/>
    <hyperlink ref="D2351" r:id="rId_hyperlink_2043"/>
    <hyperlink ref="D2352" r:id="rId_hyperlink_2044"/>
    <hyperlink ref="D2353" r:id="rId_hyperlink_2045"/>
    <hyperlink ref="D2354" r:id="rId_hyperlink_2046"/>
    <hyperlink ref="D2355" r:id="rId_hyperlink_2047"/>
    <hyperlink ref="D2356" r:id="rId_hyperlink_2048"/>
    <hyperlink ref="D2357" r:id="rId_hyperlink_2049"/>
    <hyperlink ref="D2358" r:id="rId_hyperlink_2050"/>
    <hyperlink ref="D2359" r:id="rId_hyperlink_2051"/>
    <hyperlink ref="D2360" r:id="rId_hyperlink_2052"/>
    <hyperlink ref="D2361" r:id="rId_hyperlink_2053"/>
    <hyperlink ref="D2362" r:id="rId_hyperlink_2054"/>
    <hyperlink ref="D2363" r:id="rId_hyperlink_2055"/>
    <hyperlink ref="D2364" r:id="rId_hyperlink_2056"/>
    <hyperlink ref="D2365" r:id="rId_hyperlink_2057"/>
    <hyperlink ref="D2366" r:id="rId_hyperlink_2058"/>
    <hyperlink ref="D2367" r:id="rId_hyperlink_2059"/>
    <hyperlink ref="D2368" r:id="rId_hyperlink_2060"/>
    <hyperlink ref="D2369" r:id="rId_hyperlink_2061"/>
    <hyperlink ref="D2370" r:id="rId_hyperlink_2062"/>
    <hyperlink ref="D2371" r:id="rId_hyperlink_2063"/>
    <hyperlink ref="D2372" r:id="rId_hyperlink_2064"/>
    <hyperlink ref="D2373" r:id="rId_hyperlink_2065"/>
    <hyperlink ref="D2374" r:id="rId_hyperlink_2066"/>
    <hyperlink ref="D2375" r:id="rId_hyperlink_2067"/>
    <hyperlink ref="D2376" r:id="rId_hyperlink_2068"/>
    <hyperlink ref="D2377" r:id="rId_hyperlink_2069"/>
    <hyperlink ref="D2378" r:id="rId_hyperlink_2070"/>
    <hyperlink ref="D2379" r:id="rId_hyperlink_2071"/>
    <hyperlink ref="D2380" r:id="rId_hyperlink_2072"/>
    <hyperlink ref="D2382" r:id="rId_hyperlink_2073"/>
    <hyperlink ref="D2385" r:id="rId_hyperlink_2074"/>
    <hyperlink ref="D2386" r:id="rId_hyperlink_2075"/>
    <hyperlink ref="D2387" r:id="rId_hyperlink_2076"/>
    <hyperlink ref="D2389" r:id="rId_hyperlink_2077"/>
    <hyperlink ref="D2390" r:id="rId_hyperlink_2078"/>
    <hyperlink ref="D2391" r:id="rId_hyperlink_2079"/>
    <hyperlink ref="D2392" r:id="rId_hyperlink_2080"/>
    <hyperlink ref="D2393" r:id="rId_hyperlink_2081"/>
    <hyperlink ref="D2394" r:id="rId_hyperlink_2082"/>
    <hyperlink ref="D2395" r:id="rId_hyperlink_2083"/>
    <hyperlink ref="D2396" r:id="rId_hyperlink_2084"/>
    <hyperlink ref="D2397" r:id="rId_hyperlink_2085"/>
    <hyperlink ref="D2398" r:id="rId_hyperlink_2086"/>
    <hyperlink ref="D2399" r:id="rId_hyperlink_2087"/>
    <hyperlink ref="D2400" r:id="rId_hyperlink_2088"/>
    <hyperlink ref="D2401" r:id="rId_hyperlink_2089"/>
    <hyperlink ref="D2402" r:id="rId_hyperlink_2090"/>
    <hyperlink ref="D2403" r:id="rId_hyperlink_2091"/>
    <hyperlink ref="D2404" r:id="rId_hyperlink_2092"/>
    <hyperlink ref="D2405" r:id="rId_hyperlink_2093"/>
    <hyperlink ref="D2406" r:id="rId_hyperlink_2094"/>
    <hyperlink ref="D2407" r:id="rId_hyperlink_2095"/>
    <hyperlink ref="D2408" r:id="rId_hyperlink_2096"/>
    <hyperlink ref="D2410" r:id="rId_hyperlink_2097"/>
    <hyperlink ref="D2413" r:id="rId_hyperlink_2098"/>
    <hyperlink ref="D2414" r:id="rId_hyperlink_2099"/>
    <hyperlink ref="D2415" r:id="rId_hyperlink_2100"/>
    <hyperlink ref="D2416" r:id="rId_hyperlink_2101"/>
    <hyperlink ref="D2417" r:id="rId_hyperlink_2102"/>
    <hyperlink ref="D2419" r:id="rId_hyperlink_2103"/>
    <hyperlink ref="D2420" r:id="rId_hyperlink_2104"/>
    <hyperlink ref="D2421" r:id="rId_hyperlink_2105"/>
    <hyperlink ref="D2422" r:id="rId_hyperlink_2106"/>
    <hyperlink ref="D2423" r:id="rId_hyperlink_2107"/>
    <hyperlink ref="D2425" r:id="rId_hyperlink_2108"/>
    <hyperlink ref="D2429" r:id="rId_hyperlink_2109"/>
    <hyperlink ref="D2431" r:id="rId_hyperlink_2110"/>
    <hyperlink ref="D2432" r:id="rId_hyperlink_2111"/>
    <hyperlink ref="D2433" r:id="rId_hyperlink_2112"/>
    <hyperlink ref="D2434" r:id="rId_hyperlink_2113"/>
    <hyperlink ref="D2435" r:id="rId_hyperlink_2114"/>
    <hyperlink ref="D2436" r:id="rId_hyperlink_2115"/>
    <hyperlink ref="D2437" r:id="rId_hyperlink_2116"/>
    <hyperlink ref="D2438" r:id="rId_hyperlink_2117"/>
    <hyperlink ref="D2439" r:id="rId_hyperlink_2118"/>
    <hyperlink ref="D2440" r:id="rId_hyperlink_2119"/>
    <hyperlink ref="D2441" r:id="rId_hyperlink_2120"/>
    <hyperlink ref="D2442" r:id="rId_hyperlink_2121"/>
    <hyperlink ref="D2443" r:id="rId_hyperlink_2122"/>
    <hyperlink ref="D2444" r:id="rId_hyperlink_2123"/>
    <hyperlink ref="D2445" r:id="rId_hyperlink_2124"/>
    <hyperlink ref="D2446" r:id="rId_hyperlink_2125"/>
    <hyperlink ref="D2448" r:id="rId_hyperlink_2126"/>
    <hyperlink ref="D2449" r:id="rId_hyperlink_2127"/>
    <hyperlink ref="D2450" r:id="rId_hyperlink_2128"/>
    <hyperlink ref="D2451" r:id="rId_hyperlink_2129"/>
    <hyperlink ref="D2452" r:id="rId_hyperlink_2130"/>
    <hyperlink ref="D2453" r:id="rId_hyperlink_2131"/>
    <hyperlink ref="D2455" r:id="rId_hyperlink_2132"/>
    <hyperlink ref="D2456" r:id="rId_hyperlink_2133"/>
    <hyperlink ref="D2457" r:id="rId_hyperlink_2134"/>
    <hyperlink ref="D2458" r:id="rId_hyperlink_2135"/>
    <hyperlink ref="D2459" r:id="rId_hyperlink_2136"/>
    <hyperlink ref="D2460" r:id="rId_hyperlink_2137"/>
    <hyperlink ref="D2461" r:id="rId_hyperlink_2138"/>
    <hyperlink ref="D2462" r:id="rId_hyperlink_2139"/>
    <hyperlink ref="D2463" r:id="rId_hyperlink_2140"/>
    <hyperlink ref="D2465" r:id="rId_hyperlink_2141"/>
    <hyperlink ref="D2466" r:id="rId_hyperlink_2142"/>
    <hyperlink ref="D2467" r:id="rId_hyperlink_2143"/>
    <hyperlink ref="D2469" r:id="rId_hyperlink_2144"/>
    <hyperlink ref="D2470" r:id="rId_hyperlink_2145"/>
    <hyperlink ref="D2471" r:id="rId_hyperlink_2146"/>
    <hyperlink ref="D2472" r:id="rId_hyperlink_2147"/>
    <hyperlink ref="D2473" r:id="rId_hyperlink_2148"/>
    <hyperlink ref="D2475" r:id="rId_hyperlink_2149"/>
    <hyperlink ref="D2476" r:id="rId_hyperlink_2150"/>
    <hyperlink ref="D2477" r:id="rId_hyperlink_2151"/>
    <hyperlink ref="D2479" r:id="rId_hyperlink_2152"/>
    <hyperlink ref="D2480" r:id="rId_hyperlink_2153"/>
    <hyperlink ref="D2481" r:id="rId_hyperlink_2154"/>
    <hyperlink ref="D2484" r:id="rId_hyperlink_2155"/>
    <hyperlink ref="D2485" r:id="rId_hyperlink_2156"/>
    <hyperlink ref="D2486" r:id="rId_hyperlink_2157"/>
    <hyperlink ref="D2487" r:id="rId_hyperlink_2158"/>
    <hyperlink ref="D2488" r:id="rId_hyperlink_2159"/>
    <hyperlink ref="D2489" r:id="rId_hyperlink_2160"/>
    <hyperlink ref="D2490" r:id="rId_hyperlink_2161"/>
    <hyperlink ref="D2491" r:id="rId_hyperlink_2162"/>
    <hyperlink ref="D2492" r:id="rId_hyperlink_2163"/>
    <hyperlink ref="D2493" r:id="rId_hyperlink_2164"/>
    <hyperlink ref="D2494" r:id="rId_hyperlink_2165"/>
    <hyperlink ref="D2496" r:id="rId_hyperlink_2166"/>
    <hyperlink ref="D2497" r:id="rId_hyperlink_2167"/>
    <hyperlink ref="D2499" r:id="rId_hyperlink_2168"/>
    <hyperlink ref="D2500" r:id="rId_hyperlink_2169"/>
    <hyperlink ref="D2501" r:id="rId_hyperlink_2170"/>
    <hyperlink ref="D2502" r:id="rId_hyperlink_2171"/>
    <hyperlink ref="D2503" r:id="rId_hyperlink_2172"/>
    <hyperlink ref="D2504" r:id="rId_hyperlink_2173"/>
    <hyperlink ref="D2505" r:id="rId_hyperlink_2174"/>
    <hyperlink ref="D2506" r:id="rId_hyperlink_2175"/>
    <hyperlink ref="D2507" r:id="rId_hyperlink_2176"/>
    <hyperlink ref="D2508" r:id="rId_hyperlink_2177"/>
    <hyperlink ref="D2509" r:id="rId_hyperlink_2178"/>
    <hyperlink ref="D2510" r:id="rId_hyperlink_2179"/>
    <hyperlink ref="D2511" r:id="rId_hyperlink_2180"/>
    <hyperlink ref="D2512" r:id="rId_hyperlink_2181"/>
    <hyperlink ref="D2513" r:id="rId_hyperlink_2182"/>
    <hyperlink ref="D2514" r:id="rId_hyperlink_2183"/>
    <hyperlink ref="D2515" r:id="rId_hyperlink_2184"/>
    <hyperlink ref="D2516" r:id="rId_hyperlink_2185"/>
    <hyperlink ref="D2517" r:id="rId_hyperlink_2186"/>
    <hyperlink ref="D2518" r:id="rId_hyperlink_2187"/>
    <hyperlink ref="D2519" r:id="rId_hyperlink_2188"/>
    <hyperlink ref="D2520" r:id="rId_hyperlink_2189"/>
    <hyperlink ref="D2521" r:id="rId_hyperlink_2190"/>
    <hyperlink ref="D2522" r:id="rId_hyperlink_2191"/>
    <hyperlink ref="D2523" r:id="rId_hyperlink_2192"/>
    <hyperlink ref="D2524" r:id="rId_hyperlink_2193"/>
    <hyperlink ref="D2525" r:id="rId_hyperlink_2194"/>
    <hyperlink ref="D2526" r:id="rId_hyperlink_2195"/>
    <hyperlink ref="D2528" r:id="rId_hyperlink_2196"/>
    <hyperlink ref="D2529" r:id="rId_hyperlink_2197"/>
    <hyperlink ref="D2531" r:id="rId_hyperlink_2198"/>
    <hyperlink ref="D2532" r:id="rId_hyperlink_2199"/>
    <hyperlink ref="D2533" r:id="rId_hyperlink_2200"/>
    <hyperlink ref="D2535" r:id="rId_hyperlink_2201"/>
    <hyperlink ref="D2536" r:id="rId_hyperlink_2202"/>
    <hyperlink ref="D2537" r:id="rId_hyperlink_2203"/>
    <hyperlink ref="D2538" r:id="rId_hyperlink_2204"/>
    <hyperlink ref="D2539" r:id="rId_hyperlink_2205"/>
    <hyperlink ref="D2541" r:id="rId_hyperlink_2206"/>
    <hyperlink ref="D2542" r:id="rId_hyperlink_2207"/>
    <hyperlink ref="D2543" r:id="rId_hyperlink_2208"/>
    <hyperlink ref="D2544" r:id="rId_hyperlink_2209"/>
    <hyperlink ref="D2545" r:id="rId_hyperlink_2210"/>
    <hyperlink ref="D2546" r:id="rId_hyperlink_2211"/>
    <hyperlink ref="D2547" r:id="rId_hyperlink_2212"/>
    <hyperlink ref="D2548" r:id="rId_hyperlink_2213"/>
    <hyperlink ref="D2549" r:id="rId_hyperlink_2214"/>
    <hyperlink ref="D2550" r:id="rId_hyperlink_2215"/>
    <hyperlink ref="D2551" r:id="rId_hyperlink_2216"/>
    <hyperlink ref="D2552" r:id="rId_hyperlink_2217"/>
    <hyperlink ref="D2553" r:id="rId_hyperlink_2218"/>
    <hyperlink ref="D2554" r:id="rId_hyperlink_2219"/>
    <hyperlink ref="D2555" r:id="rId_hyperlink_2220"/>
    <hyperlink ref="D2556" r:id="rId_hyperlink_2221"/>
    <hyperlink ref="D2557" r:id="rId_hyperlink_2222"/>
    <hyperlink ref="D2558" r:id="rId_hyperlink_2223"/>
    <hyperlink ref="D2559" r:id="rId_hyperlink_2224"/>
    <hyperlink ref="D2560" r:id="rId_hyperlink_2225"/>
    <hyperlink ref="D2561" r:id="rId_hyperlink_2226"/>
    <hyperlink ref="D2562" r:id="rId_hyperlink_2227"/>
    <hyperlink ref="D2563" r:id="rId_hyperlink_2228"/>
    <hyperlink ref="D2564" r:id="rId_hyperlink_2229"/>
    <hyperlink ref="D2565" r:id="rId_hyperlink_2230"/>
    <hyperlink ref="D2566" r:id="rId_hyperlink_2231"/>
    <hyperlink ref="D2567" r:id="rId_hyperlink_2232"/>
    <hyperlink ref="D2568" r:id="rId_hyperlink_2233"/>
    <hyperlink ref="D2569" r:id="rId_hyperlink_2234"/>
    <hyperlink ref="D2570" r:id="rId_hyperlink_2235"/>
    <hyperlink ref="D2571" r:id="rId_hyperlink_2236"/>
    <hyperlink ref="D2572" r:id="rId_hyperlink_2237"/>
    <hyperlink ref="D2573" r:id="rId_hyperlink_2238"/>
    <hyperlink ref="D2574" r:id="rId_hyperlink_2239"/>
    <hyperlink ref="D2575" r:id="rId_hyperlink_2240"/>
    <hyperlink ref="D2576" r:id="rId_hyperlink_2241"/>
    <hyperlink ref="D2577" r:id="rId_hyperlink_2242"/>
    <hyperlink ref="D2578" r:id="rId_hyperlink_2243"/>
    <hyperlink ref="D2579" r:id="rId_hyperlink_2244"/>
    <hyperlink ref="D2580" r:id="rId_hyperlink_2245"/>
    <hyperlink ref="D2581" r:id="rId_hyperlink_2246"/>
    <hyperlink ref="D2582" r:id="rId_hyperlink_2247"/>
    <hyperlink ref="D2583" r:id="rId_hyperlink_2248"/>
    <hyperlink ref="D2584" r:id="rId_hyperlink_2249"/>
    <hyperlink ref="D2585" r:id="rId_hyperlink_2250"/>
    <hyperlink ref="D2586" r:id="rId_hyperlink_2251"/>
    <hyperlink ref="D2587" r:id="rId_hyperlink_2252"/>
    <hyperlink ref="D2588" r:id="rId_hyperlink_2253"/>
    <hyperlink ref="D2589" r:id="rId_hyperlink_2254"/>
    <hyperlink ref="D2590" r:id="rId_hyperlink_2255"/>
    <hyperlink ref="D2591" r:id="rId_hyperlink_2256"/>
    <hyperlink ref="D2592" r:id="rId_hyperlink_2257"/>
    <hyperlink ref="D2593" r:id="rId_hyperlink_2258"/>
    <hyperlink ref="D2596" r:id="rId_hyperlink_2259"/>
    <hyperlink ref="D2597" r:id="rId_hyperlink_2260"/>
    <hyperlink ref="D2599" r:id="rId_hyperlink_2261"/>
    <hyperlink ref="D2600" r:id="rId_hyperlink_2262"/>
    <hyperlink ref="D2601" r:id="rId_hyperlink_2263"/>
    <hyperlink ref="D2602" r:id="rId_hyperlink_2264"/>
    <hyperlink ref="D2603" r:id="rId_hyperlink_2265"/>
    <hyperlink ref="D2605" r:id="rId_hyperlink_2266"/>
    <hyperlink ref="D2606" r:id="rId_hyperlink_2267"/>
    <hyperlink ref="D2607" r:id="rId_hyperlink_2268"/>
    <hyperlink ref="D2608" r:id="rId_hyperlink_2269"/>
    <hyperlink ref="D2610" r:id="rId_hyperlink_2270"/>
    <hyperlink ref="D2611" r:id="rId_hyperlink_2271"/>
    <hyperlink ref="D2612" r:id="rId_hyperlink_2272"/>
    <hyperlink ref="D2614" r:id="rId_hyperlink_2273"/>
    <hyperlink ref="D2615" r:id="rId_hyperlink_2274"/>
    <hyperlink ref="D2617" r:id="rId_hyperlink_2275"/>
    <hyperlink ref="D2618" r:id="rId_hyperlink_2276"/>
    <hyperlink ref="D2619" r:id="rId_hyperlink_2277"/>
    <hyperlink ref="D2620" r:id="rId_hyperlink_2278"/>
    <hyperlink ref="D2622" r:id="rId_hyperlink_2279"/>
    <hyperlink ref="D2623" r:id="rId_hyperlink_2280"/>
    <hyperlink ref="D2624" r:id="rId_hyperlink_2281"/>
    <hyperlink ref="D2625" r:id="rId_hyperlink_2282"/>
    <hyperlink ref="D2626" r:id="rId_hyperlink_2283"/>
    <hyperlink ref="D2627" r:id="rId_hyperlink_2284"/>
    <hyperlink ref="D2628" r:id="rId_hyperlink_2285"/>
    <hyperlink ref="D2630" r:id="rId_hyperlink_2286"/>
    <hyperlink ref="D2631" r:id="rId_hyperlink_2287"/>
    <hyperlink ref="D2634" r:id="rId_hyperlink_2288"/>
    <hyperlink ref="D2635" r:id="rId_hyperlink_2289"/>
    <hyperlink ref="D2636" r:id="rId_hyperlink_2290"/>
    <hyperlink ref="D2637" r:id="rId_hyperlink_2291"/>
    <hyperlink ref="D2638" r:id="rId_hyperlink_2292"/>
    <hyperlink ref="D2639" r:id="rId_hyperlink_2293"/>
    <hyperlink ref="D2640" r:id="rId_hyperlink_2294"/>
    <hyperlink ref="D2641" r:id="rId_hyperlink_2295"/>
    <hyperlink ref="D2642" r:id="rId_hyperlink_2296"/>
    <hyperlink ref="D2643" r:id="rId_hyperlink_2297"/>
    <hyperlink ref="D2644" r:id="rId_hyperlink_2298"/>
    <hyperlink ref="D2645" r:id="rId_hyperlink_2299"/>
    <hyperlink ref="D2647" r:id="rId_hyperlink_2300"/>
    <hyperlink ref="D2648" r:id="rId_hyperlink_2301"/>
    <hyperlink ref="D2649" r:id="rId_hyperlink_2302"/>
    <hyperlink ref="D2650" r:id="rId_hyperlink_2303"/>
    <hyperlink ref="D2651" r:id="rId_hyperlink_2304"/>
    <hyperlink ref="D2652" r:id="rId_hyperlink_2305"/>
    <hyperlink ref="D2653" r:id="rId_hyperlink_2306"/>
    <hyperlink ref="D2656" r:id="rId_hyperlink_2307"/>
    <hyperlink ref="D2657" r:id="rId_hyperlink_2308"/>
    <hyperlink ref="D2658" r:id="rId_hyperlink_2309"/>
    <hyperlink ref="D2659" r:id="rId_hyperlink_2310"/>
    <hyperlink ref="D2660" r:id="rId_hyperlink_2311"/>
    <hyperlink ref="D2661" r:id="rId_hyperlink_2312"/>
    <hyperlink ref="D2662" r:id="rId_hyperlink_2313"/>
    <hyperlink ref="D2663" r:id="rId_hyperlink_2314"/>
    <hyperlink ref="D2664" r:id="rId_hyperlink_2315"/>
    <hyperlink ref="D2665" r:id="rId_hyperlink_2316"/>
    <hyperlink ref="D2666" r:id="rId_hyperlink_2317"/>
    <hyperlink ref="D2667" r:id="rId_hyperlink_2318"/>
    <hyperlink ref="D2668" r:id="rId_hyperlink_2319"/>
    <hyperlink ref="D2671" r:id="rId_hyperlink_2320"/>
    <hyperlink ref="D2672" r:id="rId_hyperlink_2321"/>
    <hyperlink ref="D2673" r:id="rId_hyperlink_2322"/>
    <hyperlink ref="D2674" r:id="rId_hyperlink_2323"/>
    <hyperlink ref="D2675" r:id="rId_hyperlink_2324"/>
    <hyperlink ref="D2676" r:id="rId_hyperlink_2325"/>
    <hyperlink ref="D2677" r:id="rId_hyperlink_2326"/>
    <hyperlink ref="D2678" r:id="rId_hyperlink_2327"/>
    <hyperlink ref="D2679" r:id="rId_hyperlink_2328"/>
    <hyperlink ref="D2680" r:id="rId_hyperlink_2329"/>
    <hyperlink ref="D2681" r:id="rId_hyperlink_2330"/>
    <hyperlink ref="D2682" r:id="rId_hyperlink_2331"/>
    <hyperlink ref="D2683" r:id="rId_hyperlink_2332"/>
    <hyperlink ref="D2684" r:id="rId_hyperlink_2333"/>
    <hyperlink ref="D2685" r:id="rId_hyperlink_2334"/>
    <hyperlink ref="D2686" r:id="rId_hyperlink_2335"/>
    <hyperlink ref="D2687" r:id="rId_hyperlink_2336"/>
    <hyperlink ref="D2688" r:id="rId_hyperlink_2337"/>
    <hyperlink ref="D2689" r:id="rId_hyperlink_2338"/>
    <hyperlink ref="D2690" r:id="rId_hyperlink_2339"/>
    <hyperlink ref="D2691" r:id="rId_hyperlink_2340"/>
    <hyperlink ref="D2692" r:id="rId_hyperlink_2341"/>
    <hyperlink ref="D2693" r:id="rId_hyperlink_2342"/>
    <hyperlink ref="D2694" r:id="rId_hyperlink_2343"/>
    <hyperlink ref="D2695" r:id="rId_hyperlink_2344"/>
    <hyperlink ref="D2696" r:id="rId_hyperlink_2345"/>
    <hyperlink ref="D2697" r:id="rId_hyperlink_2346"/>
    <hyperlink ref="D2698" r:id="rId_hyperlink_2347"/>
    <hyperlink ref="D2699" r:id="rId_hyperlink_2348"/>
    <hyperlink ref="D2700" r:id="rId_hyperlink_2349"/>
    <hyperlink ref="D2701" r:id="rId_hyperlink_2350"/>
    <hyperlink ref="D2702" r:id="rId_hyperlink_2351"/>
    <hyperlink ref="D2703" r:id="rId_hyperlink_2352"/>
    <hyperlink ref="D2704" r:id="rId_hyperlink_2353"/>
    <hyperlink ref="D2705" r:id="rId_hyperlink_2354"/>
    <hyperlink ref="D2706" r:id="rId_hyperlink_2355"/>
    <hyperlink ref="D2707" r:id="rId_hyperlink_2356"/>
    <hyperlink ref="D2708" r:id="rId_hyperlink_2357"/>
    <hyperlink ref="D2709" r:id="rId_hyperlink_2358"/>
    <hyperlink ref="D2710" r:id="rId_hyperlink_2359"/>
    <hyperlink ref="D2711" r:id="rId_hyperlink_2360"/>
    <hyperlink ref="D2712" r:id="rId_hyperlink_2361"/>
    <hyperlink ref="D2713" r:id="rId_hyperlink_2362"/>
    <hyperlink ref="D2714" r:id="rId_hyperlink_2363"/>
    <hyperlink ref="D2715" r:id="rId_hyperlink_2364"/>
    <hyperlink ref="D2716" r:id="rId_hyperlink_2365"/>
    <hyperlink ref="D2717" r:id="rId_hyperlink_2366"/>
    <hyperlink ref="D2718" r:id="rId_hyperlink_2367"/>
    <hyperlink ref="D2719" r:id="rId_hyperlink_2368"/>
    <hyperlink ref="D2720" r:id="rId_hyperlink_2369"/>
    <hyperlink ref="D2721" r:id="rId_hyperlink_2370"/>
    <hyperlink ref="D2722" r:id="rId_hyperlink_2371"/>
    <hyperlink ref="D2723" r:id="rId_hyperlink_2372"/>
    <hyperlink ref="D2724" r:id="rId_hyperlink_2373"/>
    <hyperlink ref="D2725" r:id="rId_hyperlink_2374"/>
    <hyperlink ref="D2726" r:id="rId_hyperlink_2375"/>
    <hyperlink ref="D2727" r:id="rId_hyperlink_2376"/>
    <hyperlink ref="D2728" r:id="rId_hyperlink_2377"/>
    <hyperlink ref="D2729" r:id="rId_hyperlink_2378"/>
    <hyperlink ref="D2730" r:id="rId_hyperlink_2379"/>
    <hyperlink ref="D2731" r:id="rId_hyperlink_2380"/>
    <hyperlink ref="D2732" r:id="rId_hyperlink_2381"/>
    <hyperlink ref="D2733" r:id="rId_hyperlink_2382"/>
    <hyperlink ref="D2734" r:id="rId_hyperlink_2383"/>
    <hyperlink ref="D2735" r:id="rId_hyperlink_2384"/>
    <hyperlink ref="D2736" r:id="rId_hyperlink_2385"/>
    <hyperlink ref="D2737" r:id="rId_hyperlink_2386"/>
    <hyperlink ref="D2738" r:id="rId_hyperlink_2387"/>
    <hyperlink ref="D2739" r:id="rId_hyperlink_2388"/>
    <hyperlink ref="D2740" r:id="rId_hyperlink_2389"/>
    <hyperlink ref="D2741" r:id="rId_hyperlink_2390"/>
    <hyperlink ref="D2742" r:id="rId_hyperlink_2391"/>
    <hyperlink ref="D2743" r:id="rId_hyperlink_2392"/>
    <hyperlink ref="D2744" r:id="rId_hyperlink_2393"/>
    <hyperlink ref="D2745" r:id="rId_hyperlink_2394"/>
    <hyperlink ref="D2746" r:id="rId_hyperlink_2395"/>
    <hyperlink ref="D2747" r:id="rId_hyperlink_2396"/>
    <hyperlink ref="D2748" r:id="rId_hyperlink_2397"/>
    <hyperlink ref="D2749" r:id="rId_hyperlink_2398"/>
    <hyperlink ref="D2750" r:id="rId_hyperlink_2399"/>
    <hyperlink ref="D2751" r:id="rId_hyperlink_2400"/>
    <hyperlink ref="D2752" r:id="rId_hyperlink_2401"/>
    <hyperlink ref="D2753" r:id="rId_hyperlink_2402"/>
    <hyperlink ref="D2754" r:id="rId_hyperlink_2403"/>
    <hyperlink ref="D2755" r:id="rId_hyperlink_2404"/>
    <hyperlink ref="D2756" r:id="rId_hyperlink_2405"/>
    <hyperlink ref="D2757" r:id="rId_hyperlink_2406"/>
    <hyperlink ref="D2758" r:id="rId_hyperlink_2407"/>
    <hyperlink ref="D2759" r:id="rId_hyperlink_2408"/>
    <hyperlink ref="D2760" r:id="rId_hyperlink_2409"/>
    <hyperlink ref="D2761" r:id="rId_hyperlink_2410"/>
    <hyperlink ref="D2762" r:id="rId_hyperlink_2411"/>
    <hyperlink ref="D2763" r:id="rId_hyperlink_2412"/>
    <hyperlink ref="D2764" r:id="rId_hyperlink_2413"/>
    <hyperlink ref="D2765" r:id="rId_hyperlink_2414"/>
    <hyperlink ref="D2766" r:id="rId_hyperlink_2415"/>
    <hyperlink ref="D2767" r:id="rId_hyperlink_2416"/>
    <hyperlink ref="D2768" r:id="rId_hyperlink_2417"/>
    <hyperlink ref="D2769" r:id="rId_hyperlink_2418"/>
    <hyperlink ref="D2770" r:id="rId_hyperlink_2419"/>
    <hyperlink ref="D2771" r:id="rId_hyperlink_2420"/>
    <hyperlink ref="D2772" r:id="rId_hyperlink_2421"/>
    <hyperlink ref="D2773" r:id="rId_hyperlink_2422"/>
    <hyperlink ref="D2774" r:id="rId_hyperlink_2423"/>
    <hyperlink ref="D2775" r:id="rId_hyperlink_2424"/>
    <hyperlink ref="D2776" r:id="rId_hyperlink_2425"/>
    <hyperlink ref="D2777" r:id="rId_hyperlink_2426"/>
    <hyperlink ref="D2778" r:id="rId_hyperlink_2427"/>
    <hyperlink ref="D2779" r:id="rId_hyperlink_2428"/>
    <hyperlink ref="D2780" r:id="rId_hyperlink_2429"/>
    <hyperlink ref="D2782" r:id="rId_hyperlink_2430"/>
    <hyperlink ref="D2783" r:id="rId_hyperlink_2431"/>
    <hyperlink ref="D2784" r:id="rId_hyperlink_2432"/>
    <hyperlink ref="D2785" r:id="rId_hyperlink_2433"/>
    <hyperlink ref="D2786" r:id="rId_hyperlink_2434"/>
    <hyperlink ref="D2787" r:id="rId_hyperlink_2435"/>
    <hyperlink ref="D2788" r:id="rId_hyperlink_2436"/>
    <hyperlink ref="D2789" r:id="rId_hyperlink_2437"/>
    <hyperlink ref="D2790" r:id="rId_hyperlink_2438"/>
    <hyperlink ref="D2791" r:id="rId_hyperlink_2439"/>
    <hyperlink ref="D2792" r:id="rId_hyperlink_2440"/>
    <hyperlink ref="D2793" r:id="rId_hyperlink_2441"/>
    <hyperlink ref="D2794" r:id="rId_hyperlink_2442"/>
    <hyperlink ref="D2795" r:id="rId_hyperlink_2443"/>
    <hyperlink ref="D2796" r:id="rId_hyperlink_2444"/>
    <hyperlink ref="D2797" r:id="rId_hyperlink_2445"/>
    <hyperlink ref="D2798" r:id="rId_hyperlink_2446"/>
    <hyperlink ref="D2799" r:id="rId_hyperlink_2447"/>
    <hyperlink ref="D2800" r:id="rId_hyperlink_2448"/>
    <hyperlink ref="D2801" r:id="rId_hyperlink_2449"/>
    <hyperlink ref="D2802" r:id="rId_hyperlink_2450"/>
    <hyperlink ref="D2803" r:id="rId_hyperlink_2451"/>
    <hyperlink ref="D2804" r:id="rId_hyperlink_2452"/>
    <hyperlink ref="D2805" r:id="rId_hyperlink_2453"/>
    <hyperlink ref="D2806" r:id="rId_hyperlink_2454"/>
    <hyperlink ref="D2807" r:id="rId_hyperlink_2455"/>
    <hyperlink ref="D2808" r:id="rId_hyperlink_2456"/>
    <hyperlink ref="D2810" r:id="rId_hyperlink_2457"/>
    <hyperlink ref="D2811" r:id="rId_hyperlink_2458"/>
    <hyperlink ref="D2812" r:id="rId_hyperlink_2459"/>
    <hyperlink ref="D2813" r:id="rId_hyperlink_2460"/>
    <hyperlink ref="D2814" r:id="rId_hyperlink_2461"/>
    <hyperlink ref="D2815" r:id="rId_hyperlink_2462"/>
    <hyperlink ref="D2816" r:id="rId_hyperlink_2463"/>
    <hyperlink ref="D2817" r:id="rId_hyperlink_2464"/>
    <hyperlink ref="D2818" r:id="rId_hyperlink_2465"/>
    <hyperlink ref="D2819" r:id="rId_hyperlink_2466"/>
    <hyperlink ref="D2820" r:id="rId_hyperlink_2467"/>
    <hyperlink ref="D2821" r:id="rId_hyperlink_2468"/>
    <hyperlink ref="D2822" r:id="rId_hyperlink_2469"/>
    <hyperlink ref="D2823" r:id="rId_hyperlink_2470"/>
    <hyperlink ref="D2824" r:id="rId_hyperlink_2471"/>
    <hyperlink ref="D2825" r:id="rId_hyperlink_2472"/>
    <hyperlink ref="D2826" r:id="rId_hyperlink_2473"/>
    <hyperlink ref="D2827" r:id="rId_hyperlink_2474"/>
    <hyperlink ref="D2828" r:id="rId_hyperlink_2475"/>
    <hyperlink ref="D2829" r:id="rId_hyperlink_2476"/>
    <hyperlink ref="D2830" r:id="rId_hyperlink_2477"/>
    <hyperlink ref="D2831" r:id="rId_hyperlink_2478"/>
    <hyperlink ref="D2832" r:id="rId_hyperlink_2479"/>
    <hyperlink ref="D2833" r:id="rId_hyperlink_2480"/>
    <hyperlink ref="D2834" r:id="rId_hyperlink_2481"/>
    <hyperlink ref="D2835" r:id="rId_hyperlink_2482"/>
    <hyperlink ref="D2836" r:id="rId_hyperlink_2483"/>
    <hyperlink ref="D2837" r:id="rId_hyperlink_2484"/>
    <hyperlink ref="D2838" r:id="rId_hyperlink_2485"/>
    <hyperlink ref="D2839" r:id="rId_hyperlink_2486"/>
    <hyperlink ref="D2840" r:id="rId_hyperlink_2487"/>
    <hyperlink ref="D2841" r:id="rId_hyperlink_2488"/>
    <hyperlink ref="D2842" r:id="rId_hyperlink_2489"/>
    <hyperlink ref="D2843" r:id="rId_hyperlink_2490"/>
    <hyperlink ref="D2844" r:id="rId_hyperlink_2491"/>
    <hyperlink ref="D2845" r:id="rId_hyperlink_2492"/>
    <hyperlink ref="D2846" r:id="rId_hyperlink_2493"/>
    <hyperlink ref="D2847" r:id="rId_hyperlink_2494"/>
    <hyperlink ref="D2848" r:id="rId_hyperlink_2495"/>
    <hyperlink ref="D2849" r:id="rId_hyperlink_2496"/>
    <hyperlink ref="D2850" r:id="rId_hyperlink_2497"/>
    <hyperlink ref="D2851" r:id="rId_hyperlink_2498"/>
    <hyperlink ref="D2852" r:id="rId_hyperlink_2499"/>
    <hyperlink ref="D2853" r:id="rId_hyperlink_2500"/>
    <hyperlink ref="D2854" r:id="rId_hyperlink_2501"/>
    <hyperlink ref="D2855" r:id="rId_hyperlink_2502"/>
    <hyperlink ref="D2856" r:id="rId_hyperlink_2503"/>
    <hyperlink ref="D2857" r:id="rId_hyperlink_2504"/>
    <hyperlink ref="D2858" r:id="rId_hyperlink_2505"/>
    <hyperlink ref="D2859" r:id="rId_hyperlink_2506"/>
    <hyperlink ref="D2860" r:id="rId_hyperlink_2507"/>
    <hyperlink ref="D2861" r:id="rId_hyperlink_2508"/>
    <hyperlink ref="D2862" r:id="rId_hyperlink_2509"/>
    <hyperlink ref="D2863" r:id="rId_hyperlink_2510"/>
    <hyperlink ref="D2864" r:id="rId_hyperlink_2511"/>
    <hyperlink ref="D2865" r:id="rId_hyperlink_2512"/>
    <hyperlink ref="D2866" r:id="rId_hyperlink_2513"/>
    <hyperlink ref="D2867" r:id="rId_hyperlink_2514"/>
    <hyperlink ref="D2868" r:id="rId_hyperlink_2515"/>
    <hyperlink ref="D2869" r:id="rId_hyperlink_2516"/>
    <hyperlink ref="D2870" r:id="rId_hyperlink_2517"/>
    <hyperlink ref="D2871" r:id="rId_hyperlink_2518"/>
    <hyperlink ref="D2872" r:id="rId_hyperlink_2519"/>
    <hyperlink ref="D2874" r:id="rId_hyperlink_2520"/>
    <hyperlink ref="D2875" r:id="rId_hyperlink_2521"/>
    <hyperlink ref="D2876" r:id="rId_hyperlink_2522"/>
    <hyperlink ref="D2877" r:id="rId_hyperlink_2523"/>
    <hyperlink ref="D2878" r:id="rId_hyperlink_2524"/>
    <hyperlink ref="D2879" r:id="rId_hyperlink_2525"/>
    <hyperlink ref="D2880" r:id="rId_hyperlink_2526"/>
    <hyperlink ref="D2881" r:id="rId_hyperlink_2527"/>
    <hyperlink ref="D2883" r:id="rId_hyperlink_2528"/>
    <hyperlink ref="D2884" r:id="rId_hyperlink_2529"/>
    <hyperlink ref="D2885" r:id="rId_hyperlink_2530"/>
    <hyperlink ref="D2886" r:id="rId_hyperlink_2531"/>
    <hyperlink ref="D2887" r:id="rId_hyperlink_2532"/>
    <hyperlink ref="D2888" r:id="rId_hyperlink_2533"/>
    <hyperlink ref="D2889" r:id="rId_hyperlink_2534"/>
    <hyperlink ref="D2890" r:id="rId_hyperlink_2535"/>
    <hyperlink ref="D2891" r:id="rId_hyperlink_2536"/>
    <hyperlink ref="D2892" r:id="rId_hyperlink_2537"/>
    <hyperlink ref="D2893" r:id="rId_hyperlink_2538"/>
    <hyperlink ref="D2894" r:id="rId_hyperlink_2539"/>
    <hyperlink ref="D2895" r:id="rId_hyperlink_2540"/>
    <hyperlink ref="D2896" r:id="rId_hyperlink_2541"/>
    <hyperlink ref="D2897" r:id="rId_hyperlink_2542"/>
    <hyperlink ref="D2898" r:id="rId_hyperlink_2543"/>
    <hyperlink ref="D2899" r:id="rId_hyperlink_2544"/>
    <hyperlink ref="D2902" r:id="rId_hyperlink_2545"/>
    <hyperlink ref="D2903" r:id="rId_hyperlink_2546"/>
    <hyperlink ref="D2904" r:id="rId_hyperlink_2547"/>
    <hyperlink ref="D2905" r:id="rId_hyperlink_2548"/>
    <hyperlink ref="D2906" r:id="rId_hyperlink_2549"/>
    <hyperlink ref="D2908" r:id="rId_hyperlink_2550"/>
    <hyperlink ref="D2909" r:id="rId_hyperlink_2551"/>
    <hyperlink ref="D2910" r:id="rId_hyperlink_2552"/>
    <hyperlink ref="D2911" r:id="rId_hyperlink_2553"/>
    <hyperlink ref="D2912" r:id="rId_hyperlink_2554"/>
    <hyperlink ref="D2913" r:id="rId_hyperlink_2555"/>
    <hyperlink ref="D2914" r:id="rId_hyperlink_2556"/>
    <hyperlink ref="D2915" r:id="rId_hyperlink_2557"/>
    <hyperlink ref="D2916" r:id="rId_hyperlink_2558"/>
    <hyperlink ref="D2918" r:id="rId_hyperlink_2559"/>
    <hyperlink ref="D2919" r:id="rId_hyperlink_2560"/>
    <hyperlink ref="D2920" r:id="rId_hyperlink_2561"/>
    <hyperlink ref="D2923" r:id="rId_hyperlink_2562"/>
    <hyperlink ref="D2924" r:id="rId_hyperlink_2563"/>
    <hyperlink ref="D2925" r:id="rId_hyperlink_2564"/>
    <hyperlink ref="D2926" r:id="rId_hyperlink_2565"/>
    <hyperlink ref="D2927" r:id="rId_hyperlink_2566"/>
    <hyperlink ref="D2928" r:id="rId_hyperlink_2567"/>
    <hyperlink ref="D2929" r:id="rId_hyperlink_2568"/>
    <hyperlink ref="D2930" r:id="rId_hyperlink_2569"/>
    <hyperlink ref="D2931" r:id="rId_hyperlink_2570"/>
    <hyperlink ref="D2932" r:id="rId_hyperlink_2571"/>
    <hyperlink ref="D2933" r:id="rId_hyperlink_2572"/>
    <hyperlink ref="D2934" r:id="rId_hyperlink_2573"/>
    <hyperlink ref="D2935" r:id="rId_hyperlink_2574"/>
    <hyperlink ref="D2936" r:id="rId_hyperlink_2575"/>
    <hyperlink ref="D2937" r:id="rId_hyperlink_2576"/>
    <hyperlink ref="D2938" r:id="rId_hyperlink_2577"/>
    <hyperlink ref="D2939" r:id="rId_hyperlink_2578"/>
    <hyperlink ref="D2940" r:id="rId_hyperlink_2579"/>
    <hyperlink ref="D2941" r:id="rId_hyperlink_2580"/>
    <hyperlink ref="D2942" r:id="rId_hyperlink_2581"/>
    <hyperlink ref="D2943" r:id="rId_hyperlink_2582"/>
    <hyperlink ref="D2944" r:id="rId_hyperlink_2583"/>
    <hyperlink ref="D2945" r:id="rId_hyperlink_2584"/>
    <hyperlink ref="D2946" r:id="rId_hyperlink_2585"/>
    <hyperlink ref="D2947" r:id="rId_hyperlink_2586"/>
    <hyperlink ref="D2948" r:id="rId_hyperlink_2587"/>
    <hyperlink ref="D2949" r:id="rId_hyperlink_2588"/>
    <hyperlink ref="D2950" r:id="rId_hyperlink_2589"/>
    <hyperlink ref="D2951" r:id="rId_hyperlink_2590"/>
    <hyperlink ref="D2952" r:id="rId_hyperlink_2591"/>
    <hyperlink ref="D2953" r:id="rId_hyperlink_2592"/>
    <hyperlink ref="D2954" r:id="rId_hyperlink_2593"/>
    <hyperlink ref="D2955" r:id="rId_hyperlink_2594"/>
    <hyperlink ref="D2956" r:id="rId_hyperlink_2595"/>
    <hyperlink ref="D2957" r:id="rId_hyperlink_2596"/>
    <hyperlink ref="D2958" r:id="rId_hyperlink_2597"/>
    <hyperlink ref="D2959" r:id="rId_hyperlink_2598"/>
    <hyperlink ref="D2960" r:id="rId_hyperlink_2599"/>
    <hyperlink ref="D2961" r:id="rId_hyperlink_2600"/>
    <hyperlink ref="D2962" r:id="rId_hyperlink_2601"/>
    <hyperlink ref="D2963" r:id="rId_hyperlink_2602"/>
    <hyperlink ref="D2964" r:id="rId_hyperlink_2603"/>
    <hyperlink ref="D2965" r:id="rId_hyperlink_2604"/>
    <hyperlink ref="D2966" r:id="rId_hyperlink_2605"/>
    <hyperlink ref="D2967" r:id="rId_hyperlink_2606"/>
    <hyperlink ref="D2968" r:id="rId_hyperlink_2607"/>
    <hyperlink ref="D2969" r:id="rId_hyperlink_2608"/>
    <hyperlink ref="D2970" r:id="rId_hyperlink_2609"/>
    <hyperlink ref="D2971" r:id="rId_hyperlink_2610"/>
    <hyperlink ref="D2972" r:id="rId_hyperlink_2611"/>
    <hyperlink ref="D2973" r:id="rId_hyperlink_2612"/>
    <hyperlink ref="D2974" r:id="rId_hyperlink_2613"/>
    <hyperlink ref="D2975" r:id="rId_hyperlink_2614"/>
    <hyperlink ref="D2976" r:id="rId_hyperlink_2615"/>
    <hyperlink ref="D2977" r:id="rId_hyperlink_2616"/>
    <hyperlink ref="D2978" r:id="rId_hyperlink_2617"/>
    <hyperlink ref="D2979" r:id="rId_hyperlink_2618"/>
    <hyperlink ref="D2980" r:id="rId_hyperlink_2619"/>
    <hyperlink ref="D2981" r:id="rId_hyperlink_2620"/>
    <hyperlink ref="D2982" r:id="rId_hyperlink_2621"/>
    <hyperlink ref="D2983" r:id="rId_hyperlink_2622"/>
    <hyperlink ref="D2984" r:id="rId_hyperlink_2623"/>
    <hyperlink ref="D2985" r:id="rId_hyperlink_2624"/>
    <hyperlink ref="D2986" r:id="rId_hyperlink_2625"/>
    <hyperlink ref="D2987" r:id="rId_hyperlink_2626"/>
    <hyperlink ref="D2988" r:id="rId_hyperlink_2627"/>
    <hyperlink ref="D2989" r:id="rId_hyperlink_2628"/>
    <hyperlink ref="D2990" r:id="rId_hyperlink_2629"/>
    <hyperlink ref="D2991" r:id="rId_hyperlink_2630"/>
    <hyperlink ref="D2992" r:id="rId_hyperlink_2631"/>
    <hyperlink ref="D2993" r:id="rId_hyperlink_2632"/>
    <hyperlink ref="D2994" r:id="rId_hyperlink_2633"/>
    <hyperlink ref="D2995" r:id="rId_hyperlink_2634"/>
    <hyperlink ref="D2996" r:id="rId_hyperlink_2635"/>
    <hyperlink ref="D2997" r:id="rId_hyperlink_2636"/>
    <hyperlink ref="D2998" r:id="rId_hyperlink_2637"/>
    <hyperlink ref="D2999" r:id="rId_hyperlink_2638"/>
    <hyperlink ref="D3000" r:id="rId_hyperlink_2639"/>
    <hyperlink ref="D3001" r:id="rId_hyperlink_2640"/>
    <hyperlink ref="D3002" r:id="rId_hyperlink_2641"/>
    <hyperlink ref="D3003" r:id="rId_hyperlink_2642"/>
    <hyperlink ref="D3004" r:id="rId_hyperlink_2643"/>
    <hyperlink ref="D3005" r:id="rId_hyperlink_2644"/>
    <hyperlink ref="D3006" r:id="rId_hyperlink_2645"/>
    <hyperlink ref="D3007" r:id="rId_hyperlink_2646"/>
    <hyperlink ref="D3008" r:id="rId_hyperlink_2647"/>
    <hyperlink ref="D3009" r:id="rId_hyperlink_2648"/>
    <hyperlink ref="D3010" r:id="rId_hyperlink_2649"/>
    <hyperlink ref="D3011" r:id="rId_hyperlink_2650"/>
    <hyperlink ref="D3012" r:id="rId_hyperlink_2651"/>
    <hyperlink ref="D3013" r:id="rId_hyperlink_2652"/>
    <hyperlink ref="D3014" r:id="rId_hyperlink_2653"/>
    <hyperlink ref="D3015" r:id="rId_hyperlink_2654"/>
    <hyperlink ref="D3016" r:id="rId_hyperlink_2655"/>
    <hyperlink ref="D3017" r:id="rId_hyperlink_2656"/>
    <hyperlink ref="D3018" r:id="rId_hyperlink_2657"/>
    <hyperlink ref="D3019" r:id="rId_hyperlink_2658"/>
    <hyperlink ref="D3020" r:id="rId_hyperlink_2659"/>
    <hyperlink ref="D3021" r:id="rId_hyperlink_2660"/>
    <hyperlink ref="D3022" r:id="rId_hyperlink_2661"/>
    <hyperlink ref="D3024" r:id="rId_hyperlink_2662"/>
    <hyperlink ref="D3025" r:id="rId_hyperlink_2663"/>
    <hyperlink ref="D3026" r:id="rId_hyperlink_2664"/>
    <hyperlink ref="D3027" r:id="rId_hyperlink_2665"/>
    <hyperlink ref="D3028" r:id="rId_hyperlink_2666"/>
    <hyperlink ref="D3029" r:id="rId_hyperlink_2667"/>
    <hyperlink ref="D3030" r:id="rId_hyperlink_2668"/>
    <hyperlink ref="D3031" r:id="rId_hyperlink_2669"/>
    <hyperlink ref="D3032" r:id="rId_hyperlink_2670"/>
    <hyperlink ref="D3033" r:id="rId_hyperlink_2671"/>
    <hyperlink ref="D3034" r:id="rId_hyperlink_2672"/>
    <hyperlink ref="D3035" r:id="rId_hyperlink_2673"/>
    <hyperlink ref="D3036" r:id="rId_hyperlink_2674"/>
    <hyperlink ref="D3037" r:id="rId_hyperlink_2675"/>
    <hyperlink ref="D3038" r:id="rId_hyperlink_2676"/>
    <hyperlink ref="D3039" r:id="rId_hyperlink_2677"/>
    <hyperlink ref="D3040" r:id="rId_hyperlink_2678"/>
    <hyperlink ref="D3041" r:id="rId_hyperlink_2679"/>
    <hyperlink ref="D3042" r:id="rId_hyperlink_2680"/>
    <hyperlink ref="D3043" r:id="rId_hyperlink_2681"/>
    <hyperlink ref="D3044" r:id="rId_hyperlink_2682"/>
    <hyperlink ref="D3045" r:id="rId_hyperlink_2683"/>
    <hyperlink ref="D3046" r:id="rId_hyperlink_2684"/>
    <hyperlink ref="D3047" r:id="rId_hyperlink_2685"/>
    <hyperlink ref="D3048" r:id="rId_hyperlink_2686"/>
    <hyperlink ref="D3049" r:id="rId_hyperlink_2687"/>
    <hyperlink ref="D3050" r:id="rId_hyperlink_2688"/>
    <hyperlink ref="D3051" r:id="rId_hyperlink_2689"/>
    <hyperlink ref="D3052" r:id="rId_hyperlink_2690"/>
    <hyperlink ref="D3053" r:id="rId_hyperlink_2691"/>
    <hyperlink ref="D3054" r:id="rId_hyperlink_2692"/>
    <hyperlink ref="D3055" r:id="rId_hyperlink_2693"/>
    <hyperlink ref="D3056" r:id="rId_hyperlink_2694"/>
    <hyperlink ref="D3057" r:id="rId_hyperlink_2695"/>
    <hyperlink ref="D3058" r:id="rId_hyperlink_2696"/>
    <hyperlink ref="D3059" r:id="rId_hyperlink_2697"/>
    <hyperlink ref="D3060" r:id="rId_hyperlink_2698"/>
    <hyperlink ref="D3061" r:id="rId_hyperlink_2699"/>
    <hyperlink ref="D3062" r:id="rId_hyperlink_2700"/>
    <hyperlink ref="D3063" r:id="rId_hyperlink_2701"/>
    <hyperlink ref="D3065" r:id="rId_hyperlink_2702"/>
    <hyperlink ref="D3066" r:id="rId_hyperlink_2703"/>
    <hyperlink ref="D3067" r:id="rId_hyperlink_2704"/>
    <hyperlink ref="D3068" r:id="rId_hyperlink_2705"/>
    <hyperlink ref="D3070" r:id="rId_hyperlink_2706"/>
    <hyperlink ref="D3071" r:id="rId_hyperlink_2707"/>
    <hyperlink ref="D3072" r:id="rId_hyperlink_2708"/>
    <hyperlink ref="D3073" r:id="rId_hyperlink_2709"/>
    <hyperlink ref="D3074" r:id="rId_hyperlink_2710"/>
    <hyperlink ref="D3075" r:id="rId_hyperlink_2711"/>
    <hyperlink ref="D3076" r:id="rId_hyperlink_2712"/>
    <hyperlink ref="D3077" r:id="rId_hyperlink_2713"/>
    <hyperlink ref="D3078" r:id="rId_hyperlink_2714"/>
    <hyperlink ref="D3079" r:id="rId_hyperlink_2715"/>
    <hyperlink ref="D3084" r:id="rId_hyperlink_2716"/>
    <hyperlink ref="D3085" r:id="rId_hyperlink_2717"/>
    <hyperlink ref="D3086" r:id="rId_hyperlink_2718"/>
    <hyperlink ref="D3088" r:id="rId_hyperlink_2719"/>
    <hyperlink ref="D3089" r:id="rId_hyperlink_2720"/>
    <hyperlink ref="D3090" r:id="rId_hyperlink_2721"/>
    <hyperlink ref="D3091" r:id="rId_hyperlink_2722"/>
    <hyperlink ref="D3092" r:id="rId_hyperlink_2723"/>
    <hyperlink ref="D3093" r:id="rId_hyperlink_2724"/>
    <hyperlink ref="D3094" r:id="rId_hyperlink_2725"/>
    <hyperlink ref="D3095" r:id="rId_hyperlink_2726"/>
    <hyperlink ref="D3096" r:id="rId_hyperlink_2727"/>
    <hyperlink ref="D3097" r:id="rId_hyperlink_2728"/>
    <hyperlink ref="D3098" r:id="rId_hyperlink_2729"/>
    <hyperlink ref="D3100" r:id="rId_hyperlink_2730"/>
    <hyperlink ref="D3101" r:id="rId_hyperlink_2731"/>
    <hyperlink ref="D3103" r:id="rId_hyperlink_2732"/>
    <hyperlink ref="D3104" r:id="rId_hyperlink_2733"/>
    <hyperlink ref="D3105" r:id="rId_hyperlink_2734"/>
    <hyperlink ref="D3106" r:id="rId_hyperlink_2735"/>
    <hyperlink ref="D3107" r:id="rId_hyperlink_2736"/>
    <hyperlink ref="D3109" r:id="rId_hyperlink_2737"/>
    <hyperlink ref="D3110" r:id="rId_hyperlink_2738"/>
    <hyperlink ref="D3113" r:id="rId_hyperlink_2739"/>
    <hyperlink ref="D3114" r:id="rId_hyperlink_2740"/>
    <hyperlink ref="D3117" r:id="rId_hyperlink_2741"/>
    <hyperlink ref="D3118" r:id="rId_hyperlink_2742"/>
    <hyperlink ref="D3119" r:id="rId_hyperlink_2743"/>
    <hyperlink ref="D3122" r:id="rId_hyperlink_2744"/>
    <hyperlink ref="D3123" r:id="rId_hyperlink_2745"/>
    <hyperlink ref="D3124" r:id="rId_hyperlink_2746"/>
    <hyperlink ref="D3128" r:id="rId_hyperlink_2747"/>
    <hyperlink ref="D3129" r:id="rId_hyperlink_2748"/>
    <hyperlink ref="D3130" r:id="rId_hyperlink_2749"/>
    <hyperlink ref="D3131" r:id="rId_hyperlink_2750"/>
    <hyperlink ref="D3132" r:id="rId_hyperlink_2751"/>
    <hyperlink ref="D3134" r:id="rId_hyperlink_2752"/>
    <hyperlink ref="D3136" r:id="rId_hyperlink_2753"/>
    <hyperlink ref="D3137" r:id="rId_hyperlink_2754"/>
    <hyperlink ref="D3138" r:id="rId_hyperlink_2755"/>
    <hyperlink ref="D3141" r:id="rId_hyperlink_2756"/>
    <hyperlink ref="D3143" r:id="rId_hyperlink_2757"/>
    <hyperlink ref="D3144" r:id="rId_hyperlink_2758"/>
    <hyperlink ref="D3145" r:id="rId_hyperlink_2759"/>
    <hyperlink ref="D3146" r:id="rId_hyperlink_2760"/>
    <hyperlink ref="D3149" r:id="rId_hyperlink_2761"/>
    <hyperlink ref="D3151" r:id="rId_hyperlink_2762"/>
    <hyperlink ref="D3152" r:id="rId_hyperlink_2763"/>
    <hyperlink ref="D3154" r:id="rId_hyperlink_2764"/>
    <hyperlink ref="D3157" r:id="rId_hyperlink_2765"/>
    <hyperlink ref="D3158" r:id="rId_hyperlink_2766"/>
    <hyperlink ref="D3159" r:id="rId_hyperlink_2767"/>
    <hyperlink ref="D3160" r:id="rId_hyperlink_2768"/>
    <hyperlink ref="D3161" r:id="rId_hyperlink_2769"/>
    <hyperlink ref="D3163" r:id="rId_hyperlink_2770"/>
    <hyperlink ref="D3164" r:id="rId_hyperlink_2771"/>
    <hyperlink ref="D3165" r:id="rId_hyperlink_2772"/>
    <hyperlink ref="D3166" r:id="rId_hyperlink_2773"/>
    <hyperlink ref="D3167" r:id="rId_hyperlink_2774"/>
    <hyperlink ref="D3168" r:id="rId_hyperlink_2775"/>
    <hyperlink ref="D3169" r:id="rId_hyperlink_2776"/>
    <hyperlink ref="D3170" r:id="rId_hyperlink_2777"/>
    <hyperlink ref="D3171" r:id="rId_hyperlink_2778"/>
    <hyperlink ref="D3172" r:id="rId_hyperlink_2779"/>
    <hyperlink ref="D3173" r:id="rId_hyperlink_2780"/>
    <hyperlink ref="D3175" r:id="rId_hyperlink_2781"/>
    <hyperlink ref="D3176" r:id="rId_hyperlink_2782"/>
    <hyperlink ref="D3177" r:id="rId_hyperlink_2783"/>
    <hyperlink ref="D3178" r:id="rId_hyperlink_2784"/>
    <hyperlink ref="D3179" r:id="rId_hyperlink_2785"/>
    <hyperlink ref="D3180" r:id="rId_hyperlink_2786"/>
    <hyperlink ref="D3181" r:id="rId_hyperlink_2787"/>
    <hyperlink ref="D3183" r:id="rId_hyperlink_2788"/>
    <hyperlink ref="D3184" r:id="rId_hyperlink_2789"/>
    <hyperlink ref="D3185" r:id="rId_hyperlink_2790"/>
    <hyperlink ref="D3186" r:id="rId_hyperlink_2791"/>
    <hyperlink ref="D3187" r:id="rId_hyperlink_2792"/>
    <hyperlink ref="D3188" r:id="rId_hyperlink_2793"/>
    <hyperlink ref="D3189" r:id="rId_hyperlink_2794"/>
    <hyperlink ref="D3190" r:id="rId_hyperlink_2795"/>
    <hyperlink ref="D3192" r:id="rId_hyperlink_2796"/>
    <hyperlink ref="D3193" r:id="rId_hyperlink_2797"/>
    <hyperlink ref="D3194" r:id="rId_hyperlink_2798"/>
    <hyperlink ref="D3195" r:id="rId_hyperlink_2799"/>
    <hyperlink ref="D3196" r:id="rId_hyperlink_2800"/>
    <hyperlink ref="D3197" r:id="rId_hyperlink_2801"/>
    <hyperlink ref="D3200" r:id="rId_hyperlink_2802"/>
    <hyperlink ref="D3201" r:id="rId_hyperlink_2803"/>
    <hyperlink ref="D3202" r:id="rId_hyperlink_2804"/>
    <hyperlink ref="D3203" r:id="rId_hyperlink_2805"/>
    <hyperlink ref="D3204" r:id="rId_hyperlink_2806"/>
    <hyperlink ref="D3205" r:id="rId_hyperlink_2807"/>
    <hyperlink ref="D3206" r:id="rId_hyperlink_2808"/>
    <hyperlink ref="D3207" r:id="rId_hyperlink_2809"/>
    <hyperlink ref="D3208" r:id="rId_hyperlink_2810"/>
    <hyperlink ref="D3209" r:id="rId_hyperlink_2811"/>
    <hyperlink ref="D3211" r:id="rId_hyperlink_2812"/>
    <hyperlink ref="D3213" r:id="rId_hyperlink_2813"/>
    <hyperlink ref="D3214" r:id="rId_hyperlink_2814"/>
    <hyperlink ref="D3215" r:id="rId_hyperlink_2815"/>
    <hyperlink ref="D3218" r:id="rId_hyperlink_2816"/>
    <hyperlink ref="D3219" r:id="rId_hyperlink_2817"/>
    <hyperlink ref="D3220" r:id="rId_hyperlink_2818"/>
    <hyperlink ref="D3221" r:id="rId_hyperlink_2819"/>
    <hyperlink ref="D3222" r:id="rId_hyperlink_2820"/>
    <hyperlink ref="D3223" r:id="rId_hyperlink_2821"/>
    <hyperlink ref="D3224" r:id="rId_hyperlink_2822"/>
    <hyperlink ref="D3225" r:id="rId_hyperlink_2823"/>
    <hyperlink ref="D3226" r:id="rId_hyperlink_2824"/>
    <hyperlink ref="D3227" r:id="rId_hyperlink_2825"/>
    <hyperlink ref="D3228" r:id="rId_hyperlink_2826"/>
    <hyperlink ref="D3229" r:id="rId_hyperlink_2827"/>
    <hyperlink ref="D3230" r:id="rId_hyperlink_2828"/>
    <hyperlink ref="D3231" r:id="rId_hyperlink_2829"/>
    <hyperlink ref="D3232" r:id="rId_hyperlink_2830"/>
    <hyperlink ref="D3233" r:id="rId_hyperlink_2831"/>
    <hyperlink ref="D3234" r:id="rId_hyperlink_2832"/>
    <hyperlink ref="D3235" r:id="rId_hyperlink_2833"/>
    <hyperlink ref="D3236" r:id="rId_hyperlink_2834"/>
    <hyperlink ref="D3237" r:id="rId_hyperlink_2835"/>
    <hyperlink ref="D3238" r:id="rId_hyperlink_2836"/>
    <hyperlink ref="D3239" r:id="rId_hyperlink_2837"/>
    <hyperlink ref="D3240" r:id="rId_hyperlink_2838"/>
    <hyperlink ref="D3241" r:id="rId_hyperlink_2839"/>
    <hyperlink ref="D3242" r:id="rId_hyperlink_2840"/>
    <hyperlink ref="D3243" r:id="rId_hyperlink_2841"/>
    <hyperlink ref="D3244" r:id="rId_hyperlink_2842"/>
    <hyperlink ref="D3245" r:id="rId_hyperlink_2843"/>
    <hyperlink ref="D3246" r:id="rId_hyperlink_2844"/>
    <hyperlink ref="D3247" r:id="rId_hyperlink_2845"/>
    <hyperlink ref="D3249" r:id="rId_hyperlink_2846"/>
    <hyperlink ref="D3251" r:id="rId_hyperlink_2847"/>
    <hyperlink ref="D3252" r:id="rId_hyperlink_2848"/>
    <hyperlink ref="D3253" r:id="rId_hyperlink_2849"/>
    <hyperlink ref="D3254" r:id="rId_hyperlink_2850"/>
    <hyperlink ref="D3255" r:id="rId_hyperlink_2851"/>
    <hyperlink ref="D3258" r:id="rId_hyperlink_2852"/>
    <hyperlink ref="D3259" r:id="rId_hyperlink_2853"/>
    <hyperlink ref="D3260" r:id="rId_hyperlink_2854"/>
    <hyperlink ref="D3261" r:id="rId_hyperlink_2855"/>
    <hyperlink ref="D3262" r:id="rId_hyperlink_2856"/>
    <hyperlink ref="D3263" r:id="rId_hyperlink_2857"/>
    <hyperlink ref="D3265" r:id="rId_hyperlink_2858"/>
    <hyperlink ref="D3266" r:id="rId_hyperlink_2859"/>
    <hyperlink ref="D3267" r:id="rId_hyperlink_2860"/>
    <hyperlink ref="D3268" r:id="rId_hyperlink_2861"/>
    <hyperlink ref="D3270" r:id="rId_hyperlink_2862"/>
    <hyperlink ref="D3271" r:id="rId_hyperlink_2863"/>
    <hyperlink ref="D3272" r:id="rId_hyperlink_2864"/>
    <hyperlink ref="D3273" r:id="rId_hyperlink_2865"/>
    <hyperlink ref="D3274" r:id="rId_hyperlink_2866"/>
    <hyperlink ref="D3275" r:id="rId_hyperlink_2867"/>
    <hyperlink ref="D3277" r:id="rId_hyperlink_2868"/>
    <hyperlink ref="D3278" r:id="rId_hyperlink_2869"/>
    <hyperlink ref="D3279" r:id="rId_hyperlink_2870"/>
    <hyperlink ref="D3280" r:id="rId_hyperlink_2871"/>
  </hyperlinks>
  <printOptions gridLines="false" gridLinesSet="true"/>
  <pageMargins left="2" right="0.75" top="1" bottom="1" header="0.3" footer="0.3"/>
  <pageSetup paperSize="9" orientation="portrait" scale="100" fitToHeight="1" fitToWidth="1"/>
  <headerFooter differentOddEven="false" differentFirst="false" scaleWithDoc="true" alignWithMargins="true">
    <oddHeader>&amp;optovikufa: прайс-лист</oddHeader>
    <oddFooter>&amp;L&amp;BПрайс-лист&amp;RСтраница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2024-05-07T04:40:20+05:00</dcterms:created>
  <dcterms:modified xsi:type="dcterms:W3CDTF">2024-05-07T04:40:20+05:00</dcterms:modified>
  <dc:title>Untitled Spreadsheet</dc:title>
  <dc:description/>
  <dc:subject/>
  <cp:keywords/>
  <cp:category/>
</cp:coreProperties>
</file>